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bi.d\Desktop\申請書・送付票\貸付関係\"/>
    </mc:Choice>
  </mc:AlternateContent>
  <xr:revisionPtr revIDLastSave="0" documentId="13_ncr:1_{941DCBB7-3775-4739-A99F-94535375606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貸付施設一覧" sheetId="2" r:id="rId1"/>
  </sheets>
  <definedNames>
    <definedName name="_xlnm.Print_Area" localSheetId="0">貸付施設一覧!$A$1:$O$131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69" i="2" l="1"/>
  <c r="Y72" i="2"/>
  <c r="Y71" i="2"/>
  <c r="Y70" i="2"/>
  <c r="Y68" i="2"/>
  <c r="Y67" i="2"/>
  <c r="Y66" i="2"/>
  <c r="Y65" i="2"/>
  <c r="Y59" i="2"/>
  <c r="Y58" i="2"/>
  <c r="Y57" i="2"/>
  <c r="Y56" i="2"/>
  <c r="Y55" i="2"/>
  <c r="Y54" i="2"/>
  <c r="Y53" i="2"/>
  <c r="Y52" i="2"/>
  <c r="Y51" i="2"/>
  <c r="Y50" i="2"/>
  <c r="Y49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X72" i="2"/>
  <c r="X71" i="2"/>
  <c r="X70" i="2"/>
  <c r="X69" i="2"/>
  <c r="X68" i="2"/>
  <c r="X67" i="2"/>
  <c r="X66" i="2"/>
  <c r="X65" i="2"/>
  <c r="X59" i="2"/>
  <c r="X58" i="2"/>
  <c r="X57" i="2"/>
  <c r="X56" i="2"/>
  <c r="X55" i="2"/>
  <c r="X54" i="2"/>
  <c r="X53" i="2"/>
  <c r="X52" i="2"/>
  <c r="X51" i="2"/>
  <c r="X50" i="2"/>
  <c r="X49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44" i="2" l="1"/>
  <c r="S65" i="2" l="1"/>
  <c r="S49" i="2"/>
  <c r="V72" i="2" l="1"/>
  <c r="T72" i="2"/>
  <c r="S72" i="2"/>
  <c r="T71" i="2"/>
  <c r="S71" i="2"/>
  <c r="T70" i="2"/>
  <c r="S70" i="2"/>
  <c r="L70" i="2" s="1"/>
  <c r="T69" i="2"/>
  <c r="S69" i="2"/>
  <c r="L69" i="2" s="1"/>
  <c r="V68" i="2"/>
  <c r="T68" i="2"/>
  <c r="S68" i="2"/>
  <c r="T67" i="2"/>
  <c r="S67" i="2"/>
  <c r="T66" i="2"/>
  <c r="S66" i="2"/>
  <c r="L66" i="2" s="1"/>
  <c r="T65" i="2"/>
  <c r="L65" i="2" s="1"/>
  <c r="T59" i="2"/>
  <c r="S59" i="2"/>
  <c r="L59" i="2" s="1"/>
  <c r="T58" i="2"/>
  <c r="S58" i="2"/>
  <c r="L58" i="2" s="1"/>
  <c r="T57" i="2"/>
  <c r="S57" i="2"/>
  <c r="V56" i="2"/>
  <c r="T56" i="2"/>
  <c r="S56" i="2"/>
  <c r="L56" i="2" s="1"/>
  <c r="V55" i="2"/>
  <c r="T55" i="2"/>
  <c r="S55" i="2"/>
  <c r="L55" i="2" s="1"/>
  <c r="T54" i="2"/>
  <c r="S54" i="2"/>
  <c r="L54" i="2" s="1"/>
  <c r="T53" i="2"/>
  <c r="S53" i="2"/>
  <c r="V52" i="2"/>
  <c r="T52" i="2"/>
  <c r="S52" i="2"/>
  <c r="L52" i="2" s="1"/>
  <c r="V51" i="2"/>
  <c r="T51" i="2"/>
  <c r="S51" i="2"/>
  <c r="L51" i="2" s="1"/>
  <c r="T50" i="2"/>
  <c r="S50" i="2"/>
  <c r="L50" i="2" s="1"/>
  <c r="T49" i="2"/>
  <c r="L49" i="2" s="1"/>
  <c r="V43" i="2"/>
  <c r="T43" i="2"/>
  <c r="S43" i="2"/>
  <c r="L43" i="2" s="1"/>
  <c r="T42" i="2"/>
  <c r="S42" i="2"/>
  <c r="L42" i="2" s="1"/>
  <c r="T41" i="2"/>
  <c r="S41" i="2"/>
  <c r="T40" i="2"/>
  <c r="S40" i="2"/>
  <c r="L40" i="2" s="1"/>
  <c r="V39" i="2"/>
  <c r="T39" i="2"/>
  <c r="S39" i="2"/>
  <c r="L39" i="2" s="1"/>
  <c r="T38" i="2"/>
  <c r="S38" i="2"/>
  <c r="L38" i="2" s="1"/>
  <c r="T37" i="2"/>
  <c r="S37" i="2"/>
  <c r="T36" i="2"/>
  <c r="S36" i="2"/>
  <c r="L36" i="2" s="1"/>
  <c r="V35" i="2"/>
  <c r="T35" i="2"/>
  <c r="S35" i="2"/>
  <c r="L35" i="2" s="1"/>
  <c r="T34" i="2"/>
  <c r="S34" i="2"/>
  <c r="L34" i="2" s="1"/>
  <c r="T33" i="2"/>
  <c r="S33" i="2"/>
  <c r="T32" i="2"/>
  <c r="S32" i="2"/>
  <c r="L32" i="2" s="1"/>
  <c r="V31" i="2"/>
  <c r="T31" i="2"/>
  <c r="S31" i="2"/>
  <c r="L31" i="2" s="1"/>
  <c r="T30" i="2"/>
  <c r="S30" i="2"/>
  <c r="L30" i="2" s="1"/>
  <c r="T29" i="2"/>
  <c r="S29" i="2"/>
  <c r="T28" i="2"/>
  <c r="S28" i="2"/>
  <c r="L28" i="2" s="1"/>
  <c r="V27" i="2"/>
  <c r="T27" i="2"/>
  <c r="S27" i="2"/>
  <c r="L27" i="2" s="1"/>
  <c r="T26" i="2"/>
  <c r="S26" i="2"/>
  <c r="L26" i="2" s="1"/>
  <c r="T25" i="2"/>
  <c r="S25" i="2"/>
  <c r="T24" i="2"/>
  <c r="S24" i="2"/>
  <c r="L24" i="2" s="1"/>
  <c r="V23" i="2"/>
  <c r="T23" i="2"/>
  <c r="S23" i="2"/>
  <c r="L23" i="2" s="1"/>
  <c r="T22" i="2"/>
  <c r="S22" i="2"/>
  <c r="L22" i="2" s="1"/>
  <c r="T21" i="2"/>
  <c r="S21" i="2"/>
  <c r="T20" i="2"/>
  <c r="S20" i="2"/>
  <c r="L20" i="2" s="1"/>
  <c r="V19" i="2"/>
  <c r="T19" i="2"/>
  <c r="S19" i="2"/>
  <c r="L19" i="2" s="1"/>
  <c r="T18" i="2"/>
  <c r="S18" i="2"/>
  <c r="L18" i="2" s="1"/>
  <c r="T17" i="2"/>
  <c r="S17" i="2"/>
  <c r="T16" i="2"/>
  <c r="S16" i="2"/>
  <c r="L16" i="2" s="1"/>
  <c r="V15" i="2"/>
  <c r="T15" i="2"/>
  <c r="S15" i="2"/>
  <c r="L15" i="2" s="1"/>
  <c r="T14" i="2"/>
  <c r="S14" i="2"/>
  <c r="L14" i="2" s="1"/>
  <c r="T13" i="2"/>
  <c r="S13" i="2"/>
  <c r="T12" i="2"/>
  <c r="G59" i="2"/>
  <c r="G58" i="2"/>
  <c r="G57" i="2"/>
  <c r="G56" i="2"/>
  <c r="G55" i="2"/>
  <c r="G54" i="2"/>
  <c r="G53" i="2"/>
  <c r="G52" i="2"/>
  <c r="G51" i="2"/>
  <c r="G50" i="2"/>
  <c r="G49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H72" i="2"/>
  <c r="U72" i="2" s="1"/>
  <c r="H71" i="2"/>
  <c r="U71" i="2" s="1"/>
  <c r="H70" i="2"/>
  <c r="U70" i="2" s="1"/>
  <c r="H69" i="2"/>
  <c r="U69" i="2" s="1"/>
  <c r="H68" i="2"/>
  <c r="U68" i="2" s="1"/>
  <c r="H67" i="2"/>
  <c r="U67" i="2" s="1"/>
  <c r="H66" i="2"/>
  <c r="U66" i="2" s="1"/>
  <c r="H65" i="2"/>
  <c r="U65" i="2" s="1"/>
  <c r="H59" i="2"/>
  <c r="H58" i="2"/>
  <c r="U58" i="2" s="1"/>
  <c r="H57" i="2"/>
  <c r="U57" i="2" s="1"/>
  <c r="H56" i="2"/>
  <c r="U56" i="2" s="1"/>
  <c r="H55" i="2"/>
  <c r="U55" i="2" s="1"/>
  <c r="H54" i="2"/>
  <c r="U54" i="2" s="1"/>
  <c r="H53" i="2"/>
  <c r="U53" i="2" s="1"/>
  <c r="H52" i="2"/>
  <c r="U52" i="2" s="1"/>
  <c r="H51" i="2"/>
  <c r="U51" i="2" s="1"/>
  <c r="H50" i="2"/>
  <c r="U50" i="2" s="1"/>
  <c r="H49" i="2"/>
  <c r="U49" i="2" s="1"/>
  <c r="H43" i="2"/>
  <c r="U43" i="2" s="1"/>
  <c r="H42" i="2"/>
  <c r="U42" i="2" s="1"/>
  <c r="H41" i="2"/>
  <c r="U41" i="2" s="1"/>
  <c r="H40" i="2"/>
  <c r="U40" i="2" s="1"/>
  <c r="H39" i="2"/>
  <c r="U39" i="2" s="1"/>
  <c r="H38" i="2"/>
  <c r="U38" i="2" s="1"/>
  <c r="H37" i="2"/>
  <c r="U37" i="2" s="1"/>
  <c r="H36" i="2"/>
  <c r="U36" i="2" s="1"/>
  <c r="H35" i="2"/>
  <c r="U35" i="2" s="1"/>
  <c r="H34" i="2"/>
  <c r="U34" i="2" s="1"/>
  <c r="H33" i="2"/>
  <c r="U33" i="2" s="1"/>
  <c r="H32" i="2"/>
  <c r="U32" i="2" s="1"/>
  <c r="H31" i="2"/>
  <c r="U31" i="2" s="1"/>
  <c r="H30" i="2"/>
  <c r="U30" i="2" s="1"/>
  <c r="H29" i="2"/>
  <c r="U29" i="2" s="1"/>
  <c r="H28" i="2"/>
  <c r="U28" i="2" s="1"/>
  <c r="H27" i="2"/>
  <c r="U27" i="2" s="1"/>
  <c r="H26" i="2"/>
  <c r="U26" i="2" s="1"/>
  <c r="H25" i="2"/>
  <c r="U25" i="2" s="1"/>
  <c r="H24" i="2"/>
  <c r="U24" i="2" s="1"/>
  <c r="H23" i="2"/>
  <c r="U23" i="2" s="1"/>
  <c r="H22" i="2"/>
  <c r="U22" i="2" s="1"/>
  <c r="H21" i="2"/>
  <c r="U21" i="2" s="1"/>
  <c r="H20" i="2"/>
  <c r="U20" i="2" s="1"/>
  <c r="H19" i="2"/>
  <c r="U19" i="2" s="1"/>
  <c r="H18" i="2"/>
  <c r="U18" i="2" s="1"/>
  <c r="H17" i="2"/>
  <c r="U17" i="2" s="1"/>
  <c r="H16" i="2"/>
  <c r="U16" i="2" s="1"/>
  <c r="H15" i="2"/>
  <c r="U15" i="2" s="1"/>
  <c r="H14" i="2"/>
  <c r="U14" i="2" s="1"/>
  <c r="H13" i="2"/>
  <c r="U13" i="2" s="1"/>
  <c r="H12" i="2"/>
  <c r="U12" i="2" s="1"/>
  <c r="S12" i="2"/>
  <c r="V12" i="2" l="1"/>
  <c r="V16" i="2"/>
  <c r="V20" i="2"/>
  <c r="M20" i="2" s="1"/>
  <c r="V24" i="2"/>
  <c r="M24" i="2" s="1"/>
  <c r="V28" i="2"/>
  <c r="V32" i="2"/>
  <c r="V36" i="2"/>
  <c r="V40" i="2"/>
  <c r="M40" i="2" s="1"/>
  <c r="V67" i="2"/>
  <c r="V71" i="2"/>
  <c r="V14" i="2"/>
  <c r="V18" i="2"/>
  <c r="M18" i="2" s="1"/>
  <c r="V22" i="2"/>
  <c r="V26" i="2"/>
  <c r="V30" i="2"/>
  <c r="M30" i="2" s="1"/>
  <c r="V34" i="2"/>
  <c r="M34" i="2" s="1"/>
  <c r="V38" i="2"/>
  <c r="V42" i="2"/>
  <c r="V50" i="2"/>
  <c r="M50" i="2" s="1"/>
  <c r="V54" i="2"/>
  <c r="M54" i="2" s="1"/>
  <c r="V58" i="2"/>
  <c r="V66" i="2"/>
  <c r="M66" i="2" s="1"/>
  <c r="V70" i="2"/>
  <c r="M70" i="2" s="1"/>
  <c r="M15" i="2"/>
  <c r="M19" i="2"/>
  <c r="M23" i="2"/>
  <c r="M27" i="2"/>
  <c r="M35" i="2"/>
  <c r="M39" i="2"/>
  <c r="M52" i="2"/>
  <c r="M56" i="2"/>
  <c r="V13" i="2"/>
  <c r="M13" i="2" s="1"/>
  <c r="V17" i="2"/>
  <c r="M17" i="2" s="1"/>
  <c r="V21" i="2"/>
  <c r="V25" i="2"/>
  <c r="M25" i="2" s="1"/>
  <c r="V29" i="2"/>
  <c r="M29" i="2" s="1"/>
  <c r="V33" i="2"/>
  <c r="M33" i="2" s="1"/>
  <c r="V37" i="2"/>
  <c r="V41" i="2"/>
  <c r="M41" i="2" s="1"/>
  <c r="V49" i="2"/>
  <c r="M49" i="2" s="1"/>
  <c r="V53" i="2"/>
  <c r="M53" i="2" s="1"/>
  <c r="V57" i="2"/>
  <c r="V65" i="2"/>
  <c r="M65" i="2" s="1"/>
  <c r="V69" i="2"/>
  <c r="M69" i="2" s="1"/>
  <c r="L68" i="2"/>
  <c r="L72" i="2"/>
  <c r="L53" i="2"/>
  <c r="L57" i="2"/>
  <c r="L12" i="2"/>
  <c r="L13" i="2"/>
  <c r="L17" i="2"/>
  <c r="L21" i="2"/>
  <c r="L25" i="2"/>
  <c r="L29" i="2"/>
  <c r="L33" i="2"/>
  <c r="L37" i="2"/>
  <c r="L41" i="2"/>
  <c r="M21" i="2"/>
  <c r="M37" i="2"/>
  <c r="M58" i="2"/>
  <c r="L67" i="2"/>
  <c r="L71" i="2"/>
  <c r="M67" i="2"/>
  <c r="M71" i="2"/>
  <c r="U59" i="2"/>
  <c r="V59" i="2"/>
  <c r="M12" i="2"/>
  <c r="M16" i="2"/>
  <c r="M28" i="2"/>
  <c r="M32" i="2"/>
  <c r="M57" i="2"/>
  <c r="M26" i="2"/>
  <c r="M38" i="2"/>
  <c r="M42" i="2"/>
  <c r="M51" i="2"/>
  <c r="M55" i="2"/>
  <c r="M68" i="2"/>
  <c r="M72" i="2"/>
  <c r="M14" i="2"/>
  <c r="M22" i="2"/>
  <c r="M31" i="2"/>
  <c r="M36" i="2"/>
  <c r="M43" i="2"/>
  <c r="L73" i="2" l="1"/>
  <c r="M73" i="2"/>
  <c r="M59" i="2"/>
  <c r="M60" i="2" s="1"/>
  <c r="L60" i="2"/>
  <c r="H131" i="2" l="1"/>
  <c r="I131" i="2"/>
  <c r="L13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塚本　康二</author>
  </authors>
  <commentList>
    <comment ref="M2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≪時期選択≫
入力時に対象時期を選択してください。各時期の空調費が表示されます。
　夏　季 → 冷房稼働期間（６月下旬～９月中旬）
　冬　季 → 暖房稼働期間（11月下旬～３月中旬）
　中間期 → 上記以外の空調停止期間
　　　　　　（中間期は空調の使用ができません）
</t>
        </r>
      </text>
    </comment>
  </commentList>
</comments>
</file>

<file path=xl/sharedStrings.xml><?xml version="1.0" encoding="utf-8"?>
<sst xmlns="http://schemas.openxmlformats.org/spreadsheetml/2006/main" count="284" uniqueCount="119">
  <si>
    <t>1　使用面積（㎡）</t>
    <rPh sb="2" eb="4">
      <t>シヨウ</t>
    </rPh>
    <rPh sb="4" eb="6">
      <t>メンセキ</t>
    </rPh>
    <phoneticPr fontId="5"/>
  </si>
  <si>
    <t>中講義室</t>
    <rPh sb="0" eb="1">
      <t>チュウ</t>
    </rPh>
    <rPh sb="1" eb="4">
      <t>コウギシツ</t>
    </rPh>
    <phoneticPr fontId="5"/>
  </si>
  <si>
    <t>大講義室</t>
    <rPh sb="0" eb="1">
      <t>ダイ</t>
    </rPh>
    <rPh sb="1" eb="4">
      <t>コウギシツ</t>
    </rPh>
    <phoneticPr fontId="5"/>
  </si>
  <si>
    <t>合　　計</t>
    <rPh sb="0" eb="1">
      <t>ゴウ</t>
    </rPh>
    <rPh sb="3" eb="4">
      <t>ケイ</t>
    </rPh>
    <phoneticPr fontId="5"/>
  </si>
  <si>
    <t>２　使用料の額</t>
    <rPh sb="2" eb="5">
      <t>シヨウリョウ</t>
    </rPh>
    <rPh sb="6" eb="7">
      <t>ガク</t>
    </rPh>
    <phoneticPr fontId="5"/>
  </si>
  <si>
    <t>円</t>
    <rPh sb="0" eb="1">
      <t>エン</t>
    </rPh>
    <phoneticPr fontId="5"/>
  </si>
  <si>
    <t>面積（㎡）</t>
    <rPh sb="0" eb="2">
      <t>メンセキ</t>
    </rPh>
    <phoneticPr fontId="5"/>
  </si>
  <si>
    <t>使用料（円）</t>
    <rPh sb="0" eb="3">
      <t>シヨウリョウ</t>
    </rPh>
    <rPh sb="4" eb="5">
      <t>エン</t>
    </rPh>
    <phoneticPr fontId="5"/>
  </si>
  <si>
    <t>A1棟</t>
    <rPh sb="2" eb="3">
      <t>トウ</t>
    </rPh>
    <phoneticPr fontId="5"/>
  </si>
  <si>
    <t>A2棟</t>
    <rPh sb="2" eb="3">
      <t>トウ</t>
    </rPh>
    <phoneticPr fontId="5"/>
  </si>
  <si>
    <t>A3棟</t>
    <rPh sb="2" eb="3">
      <t>トウ</t>
    </rPh>
    <phoneticPr fontId="5"/>
  </si>
  <si>
    <t>A4棟</t>
    <rPh sb="2" eb="3">
      <t>トウ</t>
    </rPh>
    <phoneticPr fontId="5"/>
  </si>
  <si>
    <t>小講義室</t>
    <rPh sb="0" eb="1">
      <t>ショウ</t>
    </rPh>
    <rPh sb="1" eb="4">
      <t>コウギシツ</t>
    </rPh>
    <phoneticPr fontId="5"/>
  </si>
  <si>
    <t>交流Ｃ</t>
    <rPh sb="0" eb="2">
      <t>コウリュウ</t>
    </rPh>
    <phoneticPr fontId="5"/>
  </si>
  <si>
    <t>ホール</t>
    <phoneticPr fontId="5"/>
  </si>
  <si>
    <t>ホワイエ</t>
    <phoneticPr fontId="5"/>
  </si>
  <si>
    <t>研修室１</t>
    <rPh sb="0" eb="3">
      <t>ケンシュウシツ</t>
    </rPh>
    <phoneticPr fontId="5"/>
  </si>
  <si>
    <t>研修室２</t>
    <rPh sb="0" eb="3">
      <t>ケンシュウシツ</t>
    </rPh>
    <phoneticPr fontId="5"/>
  </si>
  <si>
    <t>研修室３</t>
    <rPh sb="0" eb="3">
      <t>ケンシュウシツ</t>
    </rPh>
    <phoneticPr fontId="5"/>
  </si>
  <si>
    <t>研修室５</t>
    <rPh sb="0" eb="3">
      <t>ケンシュウシツ</t>
    </rPh>
    <phoneticPr fontId="5"/>
  </si>
  <si>
    <t>研修室６</t>
    <rPh sb="0" eb="3">
      <t>ケンシュウシツ</t>
    </rPh>
    <phoneticPr fontId="5"/>
  </si>
  <si>
    <t>Ａ棟分</t>
    <rPh sb="1" eb="2">
      <t>トウ</t>
    </rPh>
    <rPh sb="2" eb="3">
      <t>ブン</t>
    </rPh>
    <phoneticPr fontId="5"/>
  </si>
  <si>
    <t>交流Ｃ分</t>
    <rPh sb="0" eb="1">
      <t>コウリュウ</t>
    </rPh>
    <rPh sb="3" eb="4">
      <t>ブン</t>
    </rPh>
    <phoneticPr fontId="5"/>
  </si>
  <si>
    <t>３　光熱水料の額</t>
    <rPh sb="2" eb="4">
      <t>コウネツ</t>
    </rPh>
    <rPh sb="4" eb="5">
      <t>スイ</t>
    </rPh>
    <rPh sb="5" eb="6">
      <t>リョウ</t>
    </rPh>
    <rPh sb="7" eb="8">
      <t>ガク</t>
    </rPh>
    <phoneticPr fontId="5"/>
  </si>
  <si>
    <t>電気用</t>
    <rPh sb="0" eb="2">
      <t>デンキ</t>
    </rPh>
    <rPh sb="2" eb="3">
      <t>ヨウ</t>
    </rPh>
    <phoneticPr fontId="5"/>
  </si>
  <si>
    <t>ガス用</t>
    <rPh sb="2" eb="3">
      <t>ヨウ</t>
    </rPh>
    <phoneticPr fontId="5"/>
  </si>
  <si>
    <t>面積比</t>
    <rPh sb="0" eb="3">
      <t>メンセキヒ</t>
    </rPh>
    <phoneticPr fontId="5"/>
  </si>
  <si>
    <t>金額</t>
    <rPh sb="0" eb="2">
      <t>キンガク</t>
    </rPh>
    <phoneticPr fontId="5"/>
  </si>
  <si>
    <t>計</t>
    <rPh sb="0" eb="1">
      <t>ケイ</t>
    </rPh>
    <phoneticPr fontId="5"/>
  </si>
  <si>
    <t>切捨後</t>
    <rPh sb="0" eb="1">
      <t>キ</t>
    </rPh>
    <rPh sb="1" eb="2">
      <t>ス</t>
    </rPh>
    <rPh sb="2" eb="3">
      <t>ゴ</t>
    </rPh>
    <phoneticPr fontId="5"/>
  </si>
  <si>
    <r>
      <rPr>
        <sz val="11"/>
        <color rgb="FFFF0000"/>
        <rFont val="ＭＳ Ｐゴシック"/>
        <family val="3"/>
        <charset val="128"/>
      </rPr>
      <t>H２４年８月</t>
    </r>
    <r>
      <rPr>
        <sz val="11"/>
        <rFont val="ＭＳ Ｐゴシック"/>
        <family val="3"/>
        <charset val="128"/>
      </rPr>
      <t>一日当たり実績額</t>
    </r>
    <rPh sb="3" eb="4">
      <t>ネン</t>
    </rPh>
    <rPh sb="5" eb="6">
      <t>ツキ</t>
    </rPh>
    <rPh sb="6" eb="7">
      <t>イチ</t>
    </rPh>
    <rPh sb="7" eb="8">
      <t>ヒ</t>
    </rPh>
    <rPh sb="8" eb="9">
      <t>ア</t>
    </rPh>
    <rPh sb="11" eb="13">
      <t>ジッセキ</t>
    </rPh>
    <rPh sb="13" eb="14">
      <t>ガク</t>
    </rPh>
    <phoneticPr fontId="5"/>
  </si>
  <si>
    <t>１日分</t>
    <rPh sb="1" eb="2">
      <t>ヒ</t>
    </rPh>
    <rPh sb="2" eb="3">
      <t>ブン</t>
    </rPh>
    <phoneticPr fontId="5"/>
  </si>
  <si>
    <t>×１．５</t>
    <phoneticPr fontId="5"/>
  </si>
  <si>
    <t>電気</t>
    <rPh sb="0" eb="2">
      <t>デンキ</t>
    </rPh>
    <phoneticPr fontId="5"/>
  </si>
  <si>
    <t>ガス</t>
    <phoneticPr fontId="5"/>
  </si>
  <si>
    <t>交流Ｃ分</t>
    <rPh sb="0" eb="2">
      <t>コウリュウ</t>
    </rPh>
    <rPh sb="3" eb="4">
      <t>ブン</t>
    </rPh>
    <phoneticPr fontId="5"/>
  </si>
  <si>
    <t>×２</t>
    <phoneticPr fontId="5"/>
  </si>
  <si>
    <t>電気用総面積</t>
    <rPh sb="0" eb="2">
      <t>デンキ</t>
    </rPh>
    <rPh sb="2" eb="3">
      <t>ヨウ</t>
    </rPh>
    <rPh sb="3" eb="6">
      <t>ソウメンセキ</t>
    </rPh>
    <phoneticPr fontId="5"/>
  </si>
  <si>
    <t>ガス用総面積</t>
    <rPh sb="2" eb="3">
      <t>ヨウ</t>
    </rPh>
    <rPh sb="3" eb="6">
      <t>ソウメンセキ</t>
    </rPh>
    <phoneticPr fontId="5"/>
  </si>
  <si>
    <r>
      <t>貸付使用料の算定【全国国公立幼稚園教育研究協議会滋賀大会】</t>
    </r>
    <r>
      <rPr>
        <sz val="11"/>
        <color rgb="FFFF0000"/>
        <rFont val="ＭＳ Ｐゴシック"/>
        <family val="3"/>
        <charset val="128"/>
      </rPr>
      <t>追加分</t>
    </r>
    <rPh sb="0" eb="1">
      <t>カ</t>
    </rPh>
    <rPh sb="1" eb="2">
      <t>ツ</t>
    </rPh>
    <rPh sb="2" eb="5">
      <t>シヨウリョウ</t>
    </rPh>
    <rPh sb="6" eb="8">
      <t>サンテイ</t>
    </rPh>
    <rPh sb="9" eb="11">
      <t>ゼンコク</t>
    </rPh>
    <rPh sb="11" eb="14">
      <t>コッコウリツ</t>
    </rPh>
    <rPh sb="14" eb="17">
      <t>ヨウチエン</t>
    </rPh>
    <rPh sb="17" eb="19">
      <t>キョウイク</t>
    </rPh>
    <rPh sb="19" eb="21">
      <t>ケンキュウ</t>
    </rPh>
    <rPh sb="21" eb="24">
      <t>キョウギカイ</t>
    </rPh>
    <rPh sb="24" eb="26">
      <t>シガ</t>
    </rPh>
    <rPh sb="26" eb="28">
      <t>タイカイ</t>
    </rPh>
    <rPh sb="29" eb="32">
      <t>ツイカブン</t>
    </rPh>
    <phoneticPr fontId="5"/>
  </si>
  <si>
    <t>２　光熱水料の額</t>
    <rPh sb="2" eb="4">
      <t>コウネツ</t>
    </rPh>
    <rPh sb="4" eb="5">
      <t>スイ</t>
    </rPh>
    <rPh sb="5" eb="6">
      <t>リョウ</t>
    </rPh>
    <rPh sb="7" eb="8">
      <t>ガク</t>
    </rPh>
    <phoneticPr fontId="5"/>
  </si>
  <si>
    <r>
      <t>貸付使用料の</t>
    </r>
    <r>
      <rPr>
        <sz val="11"/>
        <color rgb="FFFF0000"/>
        <rFont val="ＭＳ Ｐゴシック"/>
        <family val="3"/>
        <charset val="128"/>
      </rPr>
      <t>試算</t>
    </r>
    <r>
      <rPr>
        <sz val="11"/>
        <rFont val="ＭＳ Ｐゴシック"/>
        <family val="3"/>
        <charset val="128"/>
      </rPr>
      <t>【H23年度】</t>
    </r>
    <rPh sb="0" eb="1">
      <t>カ</t>
    </rPh>
    <rPh sb="1" eb="2">
      <t>ツ</t>
    </rPh>
    <rPh sb="2" eb="5">
      <t>シヨウリョウ</t>
    </rPh>
    <rPh sb="6" eb="8">
      <t>シサン</t>
    </rPh>
    <rPh sb="12" eb="14">
      <t>ネンド</t>
    </rPh>
    <phoneticPr fontId="5"/>
  </si>
  <si>
    <t>Ａ１棟</t>
    <rPh sb="2" eb="3">
      <t>トウ</t>
    </rPh>
    <phoneticPr fontId="5"/>
  </si>
  <si>
    <t>481,23</t>
    <phoneticPr fontId="5"/>
  </si>
  <si>
    <t>Ａ２棟</t>
    <rPh sb="2" eb="3">
      <t>トウ</t>
    </rPh>
    <phoneticPr fontId="5"/>
  </si>
  <si>
    <t>研修室1-3</t>
    <rPh sb="0" eb="3">
      <t>ケンシュウシツ</t>
    </rPh>
    <phoneticPr fontId="5"/>
  </si>
  <si>
    <t>研修室5-7</t>
    <rPh sb="0" eb="3">
      <t>ケンシュウシツ</t>
    </rPh>
    <phoneticPr fontId="5"/>
  </si>
  <si>
    <t>Ａ３棟</t>
    <rPh sb="2" eb="3">
      <t>トウ</t>
    </rPh>
    <phoneticPr fontId="5"/>
  </si>
  <si>
    <t>977.15㎡*70円／㎡= 68,400円</t>
    <rPh sb="10" eb="11">
      <t>エン</t>
    </rPh>
    <rPh sb="21" eb="22">
      <t>エン</t>
    </rPh>
    <phoneticPr fontId="5"/>
  </si>
  <si>
    <t>（１日使用）</t>
    <rPh sb="1" eb="3">
      <t>ツイタチ</t>
    </rPh>
    <rPh sb="3" eb="5">
      <t>シヨウ</t>
    </rPh>
    <phoneticPr fontId="5"/>
  </si>
  <si>
    <t>３　光熱水料の額（Ｈ25年8月3日）　　試算</t>
    <rPh sb="2" eb="4">
      <t>コウネツ</t>
    </rPh>
    <rPh sb="4" eb="5">
      <t>ミズ</t>
    </rPh>
    <rPh sb="5" eb="6">
      <t>リョウ</t>
    </rPh>
    <rPh sb="7" eb="8">
      <t>ガク</t>
    </rPh>
    <rPh sb="12" eb="13">
      <t>ネン</t>
    </rPh>
    <rPh sb="14" eb="15">
      <t>ツキ</t>
    </rPh>
    <rPh sb="16" eb="17">
      <t>ヒ</t>
    </rPh>
    <rPh sb="20" eb="22">
      <t>シサン</t>
    </rPh>
    <phoneticPr fontId="5"/>
  </si>
  <si>
    <t>21,000円程度</t>
    <rPh sb="6" eb="7">
      <t>エン</t>
    </rPh>
    <rPh sb="7" eb="9">
      <t>テイド</t>
    </rPh>
    <phoneticPr fontId="5"/>
  </si>
  <si>
    <t>Ｈ22年8月一日当たり実績額</t>
    <rPh sb="3" eb="4">
      <t>ネン</t>
    </rPh>
    <rPh sb="5" eb="6">
      <t>ツキ</t>
    </rPh>
    <rPh sb="6" eb="7">
      <t>イチ</t>
    </rPh>
    <rPh sb="7" eb="8">
      <t>ヒ</t>
    </rPh>
    <rPh sb="8" eb="9">
      <t>ア</t>
    </rPh>
    <rPh sb="11" eb="13">
      <t>ジッセキ</t>
    </rPh>
    <rPh sb="13" eb="14">
      <t>ガク</t>
    </rPh>
    <phoneticPr fontId="5"/>
  </si>
  <si>
    <t>使用面積</t>
    <rPh sb="0" eb="2">
      <t>シヨウ</t>
    </rPh>
    <rPh sb="2" eb="4">
      <t>メンセキ</t>
    </rPh>
    <phoneticPr fontId="5"/>
  </si>
  <si>
    <t>(977.15+962.73)</t>
    <phoneticPr fontId="5"/>
  </si>
  <si>
    <t>当日　１日使用</t>
    <rPh sb="0" eb="2">
      <t>トウジツ</t>
    </rPh>
    <rPh sb="4" eb="5">
      <t>ニチ</t>
    </rPh>
    <rPh sb="5" eb="7">
      <t>シヨウ</t>
    </rPh>
    <phoneticPr fontId="5"/>
  </si>
  <si>
    <t>前日　半日使用</t>
    <rPh sb="0" eb="2">
      <t>ゼンジツ</t>
    </rPh>
    <rPh sb="3" eb="5">
      <t>ハンニチ</t>
    </rPh>
    <rPh sb="5" eb="7">
      <t>シヨウ</t>
    </rPh>
    <phoneticPr fontId="5"/>
  </si>
  <si>
    <t xml:space="preserve"> </t>
    <phoneticPr fontId="5"/>
  </si>
  <si>
    <t>カルチャールーム</t>
    <phoneticPr fontId="5"/>
  </si>
  <si>
    <t>中講義室</t>
    <rPh sb="0" eb="1">
      <t>ナカ</t>
    </rPh>
    <rPh sb="1" eb="4">
      <t>コウギシツ</t>
    </rPh>
    <phoneticPr fontId="5"/>
  </si>
  <si>
    <t>視聴覚室</t>
    <rPh sb="0" eb="3">
      <t>シチョウカク</t>
    </rPh>
    <rPh sb="3" eb="4">
      <t>シツ</t>
    </rPh>
    <phoneticPr fontId="5"/>
  </si>
  <si>
    <t>講義準備室</t>
    <rPh sb="0" eb="2">
      <t>コウギ</t>
    </rPh>
    <rPh sb="2" eb="5">
      <t>ジュンビシツ</t>
    </rPh>
    <phoneticPr fontId="5"/>
  </si>
  <si>
    <t>研修室４</t>
    <rPh sb="0" eb="3">
      <t>ケンシュウシツ</t>
    </rPh>
    <phoneticPr fontId="5"/>
  </si>
  <si>
    <t>A7棟</t>
    <rPh sb="2" eb="3">
      <t>トウ</t>
    </rPh>
    <phoneticPr fontId="5"/>
  </si>
  <si>
    <t>-</t>
    <phoneticPr fontId="5"/>
  </si>
  <si>
    <t>7月</t>
    <rPh sb="1" eb="2">
      <t>ガツ</t>
    </rPh>
    <phoneticPr fontId="5"/>
  </si>
  <si>
    <t>8月</t>
    <rPh sb="1" eb="2">
      <t>ガツ</t>
    </rPh>
    <phoneticPr fontId="5"/>
  </si>
  <si>
    <t>電気（夏）</t>
    <rPh sb="0" eb="2">
      <t>デンキ</t>
    </rPh>
    <rPh sb="3" eb="4">
      <t>ナツ</t>
    </rPh>
    <phoneticPr fontId="5"/>
  </si>
  <si>
    <t>12月</t>
    <rPh sb="2" eb="3">
      <t>ガツ</t>
    </rPh>
    <phoneticPr fontId="5"/>
  </si>
  <si>
    <t>1月</t>
    <rPh sb="1" eb="2">
      <t>ガツ</t>
    </rPh>
    <phoneticPr fontId="5"/>
  </si>
  <si>
    <t>電気（冬）</t>
    <rPh sb="0" eb="2">
      <t>デンキ</t>
    </rPh>
    <rPh sb="3" eb="4">
      <t>フユ</t>
    </rPh>
    <phoneticPr fontId="5"/>
  </si>
  <si>
    <t>ガス（夏）</t>
    <rPh sb="3" eb="4">
      <t>ナツ</t>
    </rPh>
    <phoneticPr fontId="5"/>
  </si>
  <si>
    <t>ガス（冬）</t>
    <rPh sb="3" eb="4">
      <t>フユ</t>
    </rPh>
    <phoneticPr fontId="5"/>
  </si>
  <si>
    <t>電気</t>
    <rPh sb="0" eb="2">
      <t>デンキ</t>
    </rPh>
    <phoneticPr fontId="5"/>
  </si>
  <si>
    <t>ガス</t>
    <phoneticPr fontId="5"/>
  </si>
  <si>
    <t>夏</t>
    <rPh sb="0" eb="1">
      <t>ナツ</t>
    </rPh>
    <phoneticPr fontId="5"/>
  </si>
  <si>
    <t>冬</t>
    <rPh sb="0" eb="1">
      <t>フユ</t>
    </rPh>
    <phoneticPr fontId="5"/>
  </si>
  <si>
    <t>借用
希望</t>
    <rPh sb="0" eb="2">
      <t>シャクヨウ</t>
    </rPh>
    <rPh sb="3" eb="5">
      <t>キボウ</t>
    </rPh>
    <phoneticPr fontId="5"/>
  </si>
  <si>
    <t>棟番号</t>
    <rPh sb="0" eb="1">
      <t>トウ</t>
    </rPh>
    <rPh sb="1" eb="3">
      <t>バンゴウ</t>
    </rPh>
    <phoneticPr fontId="5"/>
  </si>
  <si>
    <t>部屋名</t>
    <rPh sb="0" eb="2">
      <t>ヘヤ</t>
    </rPh>
    <rPh sb="2" eb="3">
      <t>メイ</t>
    </rPh>
    <phoneticPr fontId="5"/>
  </si>
  <si>
    <t>1日</t>
    <rPh sb="1" eb="2">
      <t>ニチ</t>
    </rPh>
    <phoneticPr fontId="5"/>
  </si>
  <si>
    <t>半日</t>
    <rPh sb="0" eb="2">
      <t>ハンニチ</t>
    </rPh>
    <phoneticPr fontId="5"/>
  </si>
  <si>
    <t>部屋
番号</t>
    <rPh sb="0" eb="2">
      <t>ヘヤ</t>
    </rPh>
    <rPh sb="3" eb="5">
      <t>バンゴウ</t>
    </rPh>
    <phoneticPr fontId="5"/>
  </si>
  <si>
    <t>　</t>
    <phoneticPr fontId="5"/>
  </si>
  <si>
    <t>（別紙　１）</t>
    <rPh sb="1" eb="3">
      <t>ベッシ</t>
    </rPh>
    <phoneticPr fontId="5"/>
  </si>
  <si>
    <t>収容人員
（人）</t>
    <rPh sb="0" eb="2">
      <t>シュウヨウ</t>
    </rPh>
    <rPh sb="2" eb="4">
      <t>ジンイン</t>
    </rPh>
    <rPh sb="6" eb="7">
      <t>ヒト</t>
    </rPh>
    <phoneticPr fontId="5"/>
  </si>
  <si>
    <t>(1㎡)</t>
    <phoneticPr fontId="5"/>
  </si>
  <si>
    <t>単価
(円)</t>
    <rPh sb="0" eb="2">
      <t>タンカ</t>
    </rPh>
    <rPh sb="4" eb="5">
      <t>エン</t>
    </rPh>
    <phoneticPr fontId="5"/>
  </si>
  <si>
    <t>○学内講義室</t>
    <rPh sb="1" eb="3">
      <t>ガクナイ</t>
    </rPh>
    <rPh sb="3" eb="6">
      <t>コウギシツ</t>
    </rPh>
    <phoneticPr fontId="5"/>
  </si>
  <si>
    <t>○交流センター</t>
    <rPh sb="1" eb="3">
      <t>コウリュウ</t>
    </rPh>
    <phoneticPr fontId="5"/>
  </si>
  <si>
    <t>　</t>
    <phoneticPr fontId="5"/>
  </si>
  <si>
    <t>(日／円)</t>
    <rPh sb="1" eb="2">
      <t>ニチ</t>
    </rPh>
    <rPh sb="3" eb="4">
      <t>エン</t>
    </rPh>
    <phoneticPr fontId="5"/>
  </si>
  <si>
    <t>お支払い合計</t>
    <rPh sb="1" eb="3">
      <t>シハラ</t>
    </rPh>
    <rPh sb="4" eb="5">
      <t>ア</t>
    </rPh>
    <rPh sb="5" eb="6">
      <t>ケイ</t>
    </rPh>
    <phoneticPr fontId="5"/>
  </si>
  <si>
    <r>
      <t xml:space="preserve">空調
</t>
    </r>
    <r>
      <rPr>
        <sz val="8"/>
        <rFont val="ＭＳ Ｐゴシック"/>
        <family val="3"/>
        <charset val="128"/>
      </rPr>
      <t>(冷暖)</t>
    </r>
    <r>
      <rPr>
        <sz val="9"/>
        <rFont val="ＭＳ Ｐゴシック"/>
        <family val="3"/>
        <charset val="128"/>
      </rPr>
      <t xml:space="preserve">
希望</t>
    </r>
    <rPh sb="0" eb="2">
      <t>クウチョウ</t>
    </rPh>
    <rPh sb="4" eb="6">
      <t>レイダン</t>
    </rPh>
    <rPh sb="8" eb="10">
      <t>キボウ</t>
    </rPh>
    <phoneticPr fontId="5"/>
  </si>
  <si>
    <t>夏季
(空調費)</t>
    <rPh sb="0" eb="2">
      <t>カキ</t>
    </rPh>
    <rPh sb="4" eb="6">
      <t>クウチョウ</t>
    </rPh>
    <rPh sb="6" eb="7">
      <t>ヒ</t>
    </rPh>
    <phoneticPr fontId="5"/>
  </si>
  <si>
    <t>冬季
(空調費)</t>
    <rPh sb="0" eb="2">
      <t>トウキ</t>
    </rPh>
    <rPh sb="4" eb="6">
      <t>クウチョウ</t>
    </rPh>
    <rPh sb="6" eb="7">
      <t>ヒ</t>
    </rPh>
    <phoneticPr fontId="5"/>
  </si>
  <si>
    <t>　</t>
  </si>
  <si>
    <t>円／㎡</t>
    <rPh sb="0" eb="1">
      <t>エン</t>
    </rPh>
    <phoneticPr fontId="5"/>
  </si>
  <si>
    <t>使用料</t>
    <rPh sb="0" eb="3">
      <t>シヨウリョウ</t>
    </rPh>
    <phoneticPr fontId="5"/>
  </si>
  <si>
    <t>部屋</t>
    <rPh sb="0" eb="2">
      <t>ヘヤ</t>
    </rPh>
    <phoneticPr fontId="5"/>
  </si>
  <si>
    <t>空調費</t>
    <rPh sb="0" eb="2">
      <t>クウチョウ</t>
    </rPh>
    <rPh sb="2" eb="3">
      <t>ヒ</t>
    </rPh>
    <phoneticPr fontId="5"/>
  </si>
  <si>
    <t>○</t>
    <phoneticPr fontId="5"/>
  </si>
  <si>
    <t>時期</t>
    <rPh sb="0" eb="2">
      <t>ジキ</t>
    </rPh>
    <phoneticPr fontId="5"/>
  </si>
  <si>
    <t>夏季</t>
    <rPh sb="0" eb="2">
      <t>カキ</t>
    </rPh>
    <phoneticPr fontId="5"/>
  </si>
  <si>
    <t>冬季</t>
    <rPh sb="0" eb="2">
      <t>トウキ</t>
    </rPh>
    <phoneticPr fontId="5"/>
  </si>
  <si>
    <t>中間期</t>
    <rPh sb="0" eb="3">
      <t>チュウカンキ</t>
    </rPh>
    <phoneticPr fontId="5"/>
  </si>
  <si>
    <t>空調費</t>
    <rPh sb="0" eb="2">
      <t>クウチョウ</t>
    </rPh>
    <rPh sb="2" eb="3">
      <t>ヒ</t>
    </rPh>
    <phoneticPr fontId="5"/>
  </si>
  <si>
    <t>部屋</t>
    <rPh sb="0" eb="2">
      <t>ヘヤ</t>
    </rPh>
    <phoneticPr fontId="5"/>
  </si>
  <si>
    <t>対象は、講義室のみとなっている。</t>
    <rPh sb="0" eb="2">
      <t>タイショウ</t>
    </rPh>
    <rPh sb="4" eb="7">
      <t>コウギシツ</t>
    </rPh>
    <phoneticPr fontId="5"/>
  </si>
  <si>
    <t>使用料金</t>
    <rPh sb="0" eb="2">
      <t>シヨウ</t>
    </rPh>
    <rPh sb="2" eb="3">
      <t>リョウ</t>
    </rPh>
    <rPh sb="3" eb="4">
      <t>キン</t>
    </rPh>
    <phoneticPr fontId="5"/>
  </si>
  <si>
    <t>部屋料金
（円／日）</t>
    <rPh sb="0" eb="2">
      <t>ヘヤ</t>
    </rPh>
    <rPh sb="2" eb="3">
      <t>リョウ</t>
    </rPh>
    <rPh sb="3" eb="4">
      <t>キン</t>
    </rPh>
    <rPh sb="6" eb="7">
      <t>エン</t>
    </rPh>
    <rPh sb="8" eb="9">
      <t>ヒ</t>
    </rPh>
    <phoneticPr fontId="5"/>
  </si>
  <si>
    <t>空調費
（円／日）</t>
    <rPh sb="0" eb="2">
      <t>クウチョウ</t>
    </rPh>
    <rPh sb="2" eb="3">
      <t>ヒ</t>
    </rPh>
    <rPh sb="5" eb="6">
      <t>エン</t>
    </rPh>
    <rPh sb="7" eb="8">
      <t>ニチ</t>
    </rPh>
    <phoneticPr fontId="5"/>
  </si>
  <si>
    <t>※上記施設は、半日単位の貸し出しも可能です。その場合、使用料、公共料金は半額となります。</t>
    <rPh sb="1" eb="3">
      <t>ジョウキ</t>
    </rPh>
    <rPh sb="3" eb="5">
      <t>シセツ</t>
    </rPh>
    <rPh sb="7" eb="9">
      <t>ハンニチ</t>
    </rPh>
    <rPh sb="9" eb="11">
      <t>タンイ</t>
    </rPh>
    <rPh sb="12" eb="13">
      <t>カ</t>
    </rPh>
    <rPh sb="14" eb="15">
      <t>ダ</t>
    </rPh>
    <rPh sb="17" eb="19">
      <t>カノウ</t>
    </rPh>
    <rPh sb="24" eb="26">
      <t>バアイ</t>
    </rPh>
    <rPh sb="27" eb="29">
      <t>シヨウ</t>
    </rPh>
    <rPh sb="29" eb="30">
      <t>リョウ</t>
    </rPh>
    <rPh sb="31" eb="33">
      <t>コウキョウ</t>
    </rPh>
    <rPh sb="33" eb="35">
      <t>リョウキン</t>
    </rPh>
    <rPh sb="36" eb="38">
      <t>ハンガク</t>
    </rPh>
    <phoneticPr fontId="5"/>
  </si>
  <si>
    <t>　講義室等の貸し出しおよび冷暖房使用を希望される場合は、太枠に○印をお付けください。</t>
    <rPh sb="1" eb="4">
      <t>コウギシツ</t>
    </rPh>
    <rPh sb="4" eb="5">
      <t>トウ</t>
    </rPh>
    <rPh sb="6" eb="7">
      <t>カ</t>
    </rPh>
    <rPh sb="8" eb="9">
      <t>ダ</t>
    </rPh>
    <rPh sb="13" eb="16">
      <t>レイダンボウ</t>
    </rPh>
    <rPh sb="16" eb="18">
      <t>シヨウ</t>
    </rPh>
    <rPh sb="19" eb="21">
      <t>キボウ</t>
    </rPh>
    <rPh sb="24" eb="26">
      <t>バアイ</t>
    </rPh>
    <rPh sb="28" eb="30">
      <t>フトワク</t>
    </rPh>
    <phoneticPr fontId="5"/>
  </si>
  <si>
    <t>令和６年度貸付使用料一覧および申請内容</t>
    <rPh sb="0" eb="2">
      <t>レイワ</t>
    </rPh>
    <rPh sb="3" eb="5">
      <t>ネンド</t>
    </rPh>
    <rPh sb="5" eb="6">
      <t>カ</t>
    </rPh>
    <rPh sb="6" eb="7">
      <t>ツ</t>
    </rPh>
    <rPh sb="7" eb="10">
      <t>シヨウリョウ</t>
    </rPh>
    <rPh sb="10" eb="12">
      <t>イチラン</t>
    </rPh>
    <rPh sb="15" eb="17">
      <t>シンセイ</t>
    </rPh>
    <rPh sb="17" eb="19">
      <t>ナイヨウ</t>
    </rPh>
    <phoneticPr fontId="5"/>
  </si>
  <si>
    <t>空調
半日</t>
    <rPh sb="0" eb="2">
      <t>クウチョウ</t>
    </rPh>
    <rPh sb="3" eb="5">
      <t>ハンニチ</t>
    </rPh>
    <phoneticPr fontId="5"/>
  </si>
  <si>
    <r>
      <t xml:space="preserve">空調
</t>
    </r>
    <r>
      <rPr>
        <sz val="8"/>
        <color theme="0" tint="-0.34998626667073579"/>
        <rFont val="ＭＳ Ｐゴシック"/>
        <family val="3"/>
        <charset val="128"/>
      </rPr>
      <t>１日</t>
    </r>
    <rPh sb="0" eb="2">
      <t>クウチョウ</t>
    </rPh>
    <rPh sb="4" eb="5">
      <t>ニチ</t>
    </rPh>
    <phoneticPr fontId="5"/>
  </si>
  <si>
    <r>
      <t xml:space="preserve">空調
</t>
    </r>
    <r>
      <rPr>
        <sz val="8"/>
        <color theme="0" tint="-0.34998626667073579"/>
        <rFont val="ＭＳ Ｐゴシック"/>
        <family val="3"/>
        <charset val="128"/>
      </rPr>
      <t>(冷暖)</t>
    </r>
    <r>
      <rPr>
        <sz val="9"/>
        <color theme="0" tint="-0.34998626667073579"/>
        <rFont val="ＭＳ Ｐゴシック"/>
        <family val="3"/>
        <charset val="128"/>
      </rPr>
      <t xml:space="preserve">
希望</t>
    </r>
    <rPh sb="0" eb="2">
      <t>クウチョウ</t>
    </rPh>
    <rPh sb="4" eb="6">
      <t>レイダン</t>
    </rPh>
    <rPh sb="8" eb="10">
      <t>キボウ</t>
    </rPh>
    <phoneticPr fontId="5"/>
  </si>
  <si>
    <t>（R6.4.1改訂）</t>
    <rPh sb="7" eb="9">
      <t>カイテイ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</si>
</sst>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76" formatCode="0.00_);\(0.00\)"/>
    <numFmt numFmtId="177" formatCode="#,##0.00_ ;[Red]\-#,##0.00\ "/>
    <numFmt numFmtId="178" formatCode="#,##0_);[Red]\(#,##0\)"/>
    <numFmt numFmtId="179" formatCode="0.0000_ "/>
    <numFmt numFmtId="180" formatCode="#,##0.00_ "/>
    <numFmt numFmtId="181" formatCode="#,##0_ "/>
    <numFmt numFmtId="182" formatCode="0_);\(0\)"/>
  </numFmts>
  <fonts count="2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/>
      <sz val="13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b/>
      <sz val="12"/>
      <color theme="0" tint="-0.34998626667073579"/>
      <name val="ＭＳ Ｐゴシック"/>
      <family val="3"/>
      <charset val="128"/>
    </font>
    <font>
      <b/>
      <sz val="16"/>
      <color theme="0" tint="-0.34998626667073579"/>
      <name val="ＭＳ Ｐゴシック"/>
      <family val="3"/>
      <charset val="128"/>
    </font>
    <font>
      <b/>
      <sz val="11"/>
      <color theme="0" tint="-0.34998626667073579"/>
      <name val="ＭＳ Ｐゴシック"/>
      <family val="3"/>
      <charset val="128"/>
    </font>
    <font>
      <sz val="9"/>
      <color theme="0" tint="-0.34998626667073579"/>
      <name val="ＭＳ Ｐゴシック"/>
      <family val="3"/>
      <charset val="128"/>
    </font>
    <font>
      <sz val="8"/>
      <color theme="0" tint="-0.34998626667073579"/>
      <name val="ＭＳ Ｐゴシック"/>
      <family val="3"/>
      <charset val="128"/>
    </font>
    <font>
      <sz val="10"/>
      <color theme="0" tint="-0.3499862666707357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thin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0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>
      <alignment vertical="center"/>
    </xf>
    <xf numFmtId="176" fontId="0" fillId="0" borderId="6" xfId="0" applyNumberForma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176" fontId="0" fillId="0" borderId="8" xfId="0" applyNumberForma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43" fontId="0" fillId="0" borderId="10" xfId="0" applyNumberFormat="1" applyBorder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2" xfId="0" applyBorder="1">
      <alignment vertical="center"/>
    </xf>
    <xf numFmtId="0" fontId="0" fillId="0" borderId="5" xfId="0" applyBorder="1">
      <alignment vertical="center"/>
    </xf>
    <xf numFmtId="4" fontId="0" fillId="2" borderId="2" xfId="0" applyNumberFormat="1" applyFill="1" applyBorder="1" applyAlignment="1">
      <alignment horizontal="right" vertical="center"/>
    </xf>
    <xf numFmtId="3" fontId="0" fillId="0" borderId="0" xfId="0" applyNumberFormat="1">
      <alignment vertical="center"/>
    </xf>
    <xf numFmtId="3" fontId="4" fillId="2" borderId="0" xfId="0" applyNumberFormat="1" applyFont="1" applyFill="1">
      <alignment vertical="center"/>
    </xf>
    <xf numFmtId="0" fontId="0" fillId="0" borderId="0" xfId="0" quotePrefix="1" applyAlignment="1">
      <alignment horizontal="left" vertical="center"/>
    </xf>
    <xf numFmtId="178" fontId="0" fillId="0" borderId="0" xfId="0" applyNumberFormat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6" xfId="0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0" fillId="2" borderId="1" xfId="0" applyFill="1" applyBorder="1">
      <alignment vertical="center"/>
    </xf>
    <xf numFmtId="0" fontId="0" fillId="0" borderId="4" xfId="0" applyBorder="1">
      <alignment vertical="center"/>
    </xf>
    <xf numFmtId="181" fontId="0" fillId="0" borderId="0" xfId="0" applyNumberFormat="1" applyBorder="1">
      <alignment vertical="center"/>
    </xf>
    <xf numFmtId="180" fontId="0" fillId="0" borderId="0" xfId="0" applyNumberFormat="1">
      <alignment vertical="center"/>
    </xf>
    <xf numFmtId="177" fontId="3" fillId="0" borderId="2" xfId="2" applyNumberFormat="1" applyBorder="1">
      <alignment vertical="center"/>
    </xf>
    <xf numFmtId="0" fontId="0" fillId="0" borderId="19" xfId="0" applyBorder="1">
      <alignment vertical="center"/>
    </xf>
    <xf numFmtId="0" fontId="0" fillId="0" borderId="1" xfId="0" applyFill="1" applyBorder="1">
      <alignment vertical="center"/>
    </xf>
    <xf numFmtId="0" fontId="6" fillId="0" borderId="6" xfId="0" applyFon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10" xfId="0" applyFont="1" applyBorder="1">
      <alignment vertical="center"/>
    </xf>
    <xf numFmtId="176" fontId="0" fillId="0" borderId="10" xfId="0" applyNumberFormat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3" fontId="0" fillId="0" borderId="6" xfId="0" applyNumberFormat="1" applyBorder="1">
      <alignment vertical="center"/>
    </xf>
    <xf numFmtId="0" fontId="0" fillId="0" borderId="10" xfId="0" applyBorder="1" applyAlignment="1">
      <alignment vertical="center"/>
    </xf>
    <xf numFmtId="0" fontId="0" fillId="0" borderId="8" xfId="0" applyBorder="1" applyAlignment="1">
      <alignment vertical="center"/>
    </xf>
    <xf numFmtId="43" fontId="0" fillId="0" borderId="8" xfId="0" applyNumberFormat="1" applyBorder="1">
      <alignment vertical="center"/>
    </xf>
    <xf numFmtId="43" fontId="0" fillId="0" borderId="11" xfId="0" applyNumberFormat="1" applyBorder="1">
      <alignment vertical="center"/>
    </xf>
    <xf numFmtId="0" fontId="0" fillId="0" borderId="6" xfId="0" applyBorder="1" applyAlignment="1">
      <alignment vertical="center"/>
    </xf>
    <xf numFmtId="0" fontId="0" fillId="0" borderId="20" xfId="0" applyBorder="1">
      <alignment vertical="center"/>
    </xf>
    <xf numFmtId="0" fontId="0" fillId="0" borderId="1" xfId="0" applyBorder="1" applyAlignment="1">
      <alignment horizontal="right" vertical="center"/>
    </xf>
    <xf numFmtId="176" fontId="0" fillId="0" borderId="0" xfId="0" applyNumberFormat="1" applyBorder="1">
      <alignment vertical="center"/>
    </xf>
    <xf numFmtId="177" fontId="3" fillId="0" borderId="0" xfId="2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80" fontId="0" fillId="0" borderId="2" xfId="0" applyNumberFormat="1" applyBorder="1" applyAlignment="1">
      <alignment horizontal="center" vertical="center"/>
    </xf>
    <xf numFmtId="38" fontId="3" fillId="0" borderId="1" xfId="2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82" fontId="0" fillId="0" borderId="9" xfId="0" applyNumberFormat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8" fontId="7" fillId="0" borderId="9" xfId="1" applyFont="1" applyBorder="1" applyAlignment="1">
      <alignment horizontal="right" vertical="center"/>
    </xf>
    <xf numFmtId="38" fontId="0" fillId="0" borderId="0" xfId="1" applyFont="1" applyAlignment="1">
      <alignment horizontal="center" vertical="center"/>
    </xf>
    <xf numFmtId="38" fontId="0" fillId="0" borderId="0" xfId="1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38" fontId="4" fillId="2" borderId="18" xfId="1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19" xfId="1" applyFont="1" applyBorder="1" applyAlignment="1">
      <alignment horizontal="center" vertical="center"/>
    </xf>
    <xf numFmtId="38" fontId="0" fillId="0" borderId="18" xfId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11" xfId="0" applyBorder="1">
      <alignment vertical="center"/>
    </xf>
    <xf numFmtId="43" fontId="0" fillId="0" borderId="9" xfId="0" applyNumberFormat="1" applyBorder="1">
      <alignment vertical="center"/>
    </xf>
    <xf numFmtId="43" fontId="0" fillId="0" borderId="0" xfId="0" applyNumberFormat="1" applyBorder="1">
      <alignment vertical="center"/>
    </xf>
    <xf numFmtId="182" fontId="0" fillId="0" borderId="0" xfId="0" applyNumberFormat="1" applyBorder="1">
      <alignment vertical="center"/>
    </xf>
    <xf numFmtId="38" fontId="7" fillId="0" borderId="0" xfId="1" applyFont="1" applyBorder="1" applyAlignment="1">
      <alignment horizontal="right" vertical="center"/>
    </xf>
    <xf numFmtId="0" fontId="8" fillId="0" borderId="5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177" fontId="3" fillId="0" borderId="2" xfId="2" applyNumberFormat="1" applyFill="1" applyBorder="1">
      <alignment vertical="center"/>
    </xf>
    <xf numFmtId="4" fontId="0" fillId="0" borderId="2" xfId="0" applyNumberForma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0" fillId="0" borderId="5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0" fillId="0" borderId="28" xfId="1" applyFont="1" applyBorder="1" applyAlignment="1">
      <alignment horizontal="center" vertical="center"/>
    </xf>
    <xf numFmtId="38" fontId="0" fillId="0" borderId="29" xfId="1" applyFont="1" applyBorder="1" applyAlignment="1">
      <alignment horizontal="center" vertical="center"/>
    </xf>
    <xf numFmtId="38" fontId="0" fillId="0" borderId="30" xfId="1" applyFont="1" applyBorder="1" applyAlignment="1">
      <alignment horizontal="center" vertical="center"/>
    </xf>
    <xf numFmtId="38" fontId="0" fillId="0" borderId="48" xfId="1" applyFont="1" applyBorder="1" applyAlignment="1">
      <alignment horizontal="center" vertical="center"/>
    </xf>
    <xf numFmtId="38" fontId="0" fillId="0" borderId="32" xfId="1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8" fontId="0" fillId="0" borderId="31" xfId="1" applyFont="1" applyBorder="1" applyAlignment="1">
      <alignment horizontal="center" vertical="center"/>
    </xf>
    <xf numFmtId="38" fontId="0" fillId="0" borderId="26" xfId="1" applyFont="1" applyBorder="1" applyAlignment="1">
      <alignment horizontal="center" vertical="center"/>
    </xf>
    <xf numFmtId="38" fontId="0" fillId="0" borderId="49" xfId="1" applyFont="1" applyBorder="1" applyAlignment="1">
      <alignment horizontal="center" vertical="center"/>
    </xf>
    <xf numFmtId="0" fontId="0" fillId="0" borderId="0" xfId="0">
      <alignment vertical="center"/>
    </xf>
    <xf numFmtId="38" fontId="0" fillId="0" borderId="0" xfId="3" applyFont="1" applyBorder="1" applyAlignment="1">
      <alignment horizontal="right" vertical="center"/>
    </xf>
    <xf numFmtId="38" fontId="0" fillId="0" borderId="27" xfId="3" applyFont="1" applyBorder="1" applyAlignment="1">
      <alignment horizontal="right" vertical="center"/>
    </xf>
    <xf numFmtId="38" fontId="0" fillId="0" borderId="0" xfId="3" applyFont="1" applyBorder="1" applyAlignment="1">
      <alignment vertical="center"/>
    </xf>
    <xf numFmtId="38" fontId="9" fillId="0" borderId="41" xfId="3" applyFont="1" applyBorder="1" applyAlignment="1">
      <alignment horizontal="right" vertical="center"/>
    </xf>
    <xf numFmtId="38" fontId="9" fillId="0" borderId="39" xfId="3" applyFont="1" applyBorder="1" applyAlignment="1">
      <alignment horizontal="right" vertical="center"/>
    </xf>
    <xf numFmtId="38" fontId="9" fillId="0" borderId="9" xfId="3" applyFont="1" applyBorder="1" applyAlignment="1">
      <alignment vertical="center"/>
    </xf>
    <xf numFmtId="38" fontId="9" fillId="0" borderId="37" xfId="3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7" xfId="0" applyBorder="1" applyAlignment="1">
      <alignment horizontal="center" vertical="center"/>
    </xf>
    <xf numFmtId="38" fontId="3" fillId="0" borderId="59" xfId="1" applyFont="1" applyFill="1" applyBorder="1" applyAlignment="1">
      <alignment horizontal="center" vertical="center" wrapText="1"/>
    </xf>
    <xf numFmtId="0" fontId="0" fillId="0" borderId="51" xfId="0" applyFont="1" applyFill="1" applyBorder="1" applyAlignment="1">
      <alignment horizontal="center" vertical="center" wrapText="1"/>
    </xf>
    <xf numFmtId="38" fontId="8" fillId="0" borderId="60" xfId="1" applyFont="1" applyFill="1" applyBorder="1" applyAlignment="1">
      <alignment horizontal="center" vertical="center"/>
    </xf>
    <xf numFmtId="38" fontId="8" fillId="0" borderId="54" xfId="1" applyFont="1" applyFill="1" applyBorder="1" applyAlignment="1">
      <alignment horizontal="center" vertical="center"/>
    </xf>
    <xf numFmtId="38" fontId="0" fillId="0" borderId="35" xfId="1" applyFont="1" applyBorder="1" applyAlignment="1">
      <alignment horizontal="center" vertical="center"/>
    </xf>
    <xf numFmtId="38" fontId="9" fillId="0" borderId="36" xfId="3" applyFont="1" applyBorder="1" applyAlignment="1">
      <alignment vertical="center"/>
    </xf>
    <xf numFmtId="38" fontId="9" fillId="0" borderId="38" xfId="3" applyFont="1" applyBorder="1" applyAlignment="1">
      <alignment vertical="center"/>
    </xf>
    <xf numFmtId="38" fontId="9" fillId="0" borderId="42" xfId="3" applyFont="1" applyBorder="1" applyAlignment="1">
      <alignment vertical="center"/>
    </xf>
    <xf numFmtId="38" fontId="9" fillId="0" borderId="43" xfId="3" applyFont="1" applyBorder="1" applyAlignment="1">
      <alignment horizontal="right" vertical="center"/>
    </xf>
    <xf numFmtId="38" fontId="3" fillId="0" borderId="59" xfId="3" applyFont="1" applyFill="1" applyBorder="1" applyAlignment="1">
      <alignment horizontal="center" vertical="center" wrapText="1"/>
    </xf>
    <xf numFmtId="38" fontId="8" fillId="0" borderId="60" xfId="3" applyFont="1" applyFill="1" applyBorder="1" applyAlignment="1">
      <alignment horizontal="center" vertical="center"/>
    </xf>
    <xf numFmtId="38" fontId="8" fillId="0" borderId="54" xfId="3" applyFont="1" applyFill="1" applyBorder="1" applyAlignment="1">
      <alignment horizontal="center" vertical="center"/>
    </xf>
    <xf numFmtId="38" fontId="9" fillId="0" borderId="33" xfId="3" applyFont="1" applyBorder="1" applyAlignment="1">
      <alignment horizontal="right" vertical="center"/>
    </xf>
    <xf numFmtId="38" fontId="9" fillId="0" borderId="34" xfId="3" applyFont="1" applyBorder="1" applyAlignment="1">
      <alignment horizontal="right" vertical="center"/>
    </xf>
    <xf numFmtId="38" fontId="9" fillId="0" borderId="36" xfId="3" applyFont="1" applyBorder="1" applyAlignment="1">
      <alignment horizontal="right" vertical="center"/>
    </xf>
    <xf numFmtId="38" fontId="9" fillId="0" borderId="38" xfId="3" applyFont="1" applyBorder="1" applyAlignment="1">
      <alignment horizontal="right" vertical="center"/>
    </xf>
    <xf numFmtId="38" fontId="0" fillId="0" borderId="61" xfId="1" applyFont="1" applyBorder="1" applyAlignment="1">
      <alignment horizontal="right" vertical="center"/>
    </xf>
    <xf numFmtId="38" fontId="0" fillId="0" borderId="53" xfId="1" applyFont="1" applyBorder="1" applyAlignment="1">
      <alignment horizontal="center" vertical="center"/>
    </xf>
    <xf numFmtId="38" fontId="0" fillId="0" borderId="0" xfId="3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0" fillId="0" borderId="0" xfId="0" applyNumberFormat="1">
      <alignment vertical="center"/>
    </xf>
    <xf numFmtId="0" fontId="0" fillId="0" borderId="0" xfId="0" applyAlignment="1">
      <alignment horizontal="right" vertical="center" indent="1"/>
    </xf>
    <xf numFmtId="0" fontId="10" fillId="0" borderId="0" xfId="0" applyFont="1" applyAlignment="1">
      <alignment horizontal="right" vertical="center" indent="1"/>
    </xf>
    <xf numFmtId="38" fontId="0" fillId="0" borderId="0" xfId="1" applyFont="1" applyBorder="1" applyAlignment="1">
      <alignment horizontal="right" vertical="center" indent="1"/>
    </xf>
    <xf numFmtId="38" fontId="0" fillId="0" borderId="0" xfId="1" applyFont="1" applyAlignment="1">
      <alignment horizontal="right" vertical="center" indent="1"/>
    </xf>
    <xf numFmtId="3" fontId="0" fillId="2" borderId="0" xfId="0" applyNumberFormat="1" applyFill="1" applyAlignment="1">
      <alignment horizontal="right" vertical="center" indent="1"/>
    </xf>
    <xf numFmtId="0" fontId="0" fillId="0" borderId="0" xfId="0" applyFill="1" applyAlignment="1">
      <alignment horizontal="right" vertical="center" indent="1"/>
    </xf>
    <xf numFmtId="3" fontId="0" fillId="0" borderId="0" xfId="0" applyNumberFormat="1" applyFill="1" applyAlignment="1">
      <alignment horizontal="right" vertical="center" indent="1"/>
    </xf>
    <xf numFmtId="0" fontId="0" fillId="0" borderId="6" xfId="0" applyBorder="1" applyAlignment="1">
      <alignment horizontal="right" vertical="center" indent="1"/>
    </xf>
    <xf numFmtId="0" fontId="0" fillId="0" borderId="10" xfId="0" applyBorder="1" applyAlignment="1">
      <alignment horizontal="right" vertical="center" indent="1"/>
    </xf>
    <xf numFmtId="0" fontId="0" fillId="0" borderId="8" xfId="0" applyBorder="1" applyAlignment="1">
      <alignment horizontal="right" vertical="center" indent="1"/>
    </xf>
    <xf numFmtId="0" fontId="0" fillId="0" borderId="5" xfId="0" applyBorder="1" applyAlignment="1">
      <alignment horizontal="right" vertical="center" indent="1"/>
    </xf>
    <xf numFmtId="0" fontId="0" fillId="0" borderId="19" xfId="0" applyBorder="1" applyAlignment="1">
      <alignment horizontal="right" vertical="center" indent="1"/>
    </xf>
    <xf numFmtId="177" fontId="0" fillId="0" borderId="0" xfId="0" applyNumberFormat="1" applyAlignment="1">
      <alignment horizontal="right" vertical="center" indent="1"/>
    </xf>
    <xf numFmtId="38" fontId="3" fillId="0" borderId="0" xfId="1" applyFont="1" applyBorder="1" applyAlignment="1">
      <alignment horizontal="right" vertical="center" indent="1"/>
    </xf>
    <xf numFmtId="38" fontId="3" fillId="0" borderId="0" xfId="1" applyFont="1" applyAlignment="1">
      <alignment horizontal="right" vertical="center" inden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82" fontId="0" fillId="0" borderId="10" xfId="0" applyNumberFormat="1" applyFont="1" applyBorder="1" applyAlignment="1">
      <alignment horizontal="right" vertical="center" indent="1"/>
    </xf>
    <xf numFmtId="182" fontId="0" fillId="0" borderId="8" xfId="0" applyNumberFormat="1" applyFont="1" applyBorder="1" applyAlignment="1">
      <alignment horizontal="right" vertical="center" indent="1"/>
    </xf>
    <xf numFmtId="182" fontId="0" fillId="0" borderId="11" xfId="0" applyNumberFormat="1" applyFont="1" applyBorder="1" applyAlignment="1">
      <alignment horizontal="right" vertical="center" indent="1"/>
    </xf>
    <xf numFmtId="182" fontId="0" fillId="0" borderId="6" xfId="0" applyNumberFormat="1" applyFont="1" applyBorder="1" applyAlignment="1">
      <alignment horizontal="right" vertical="center" indent="1"/>
    </xf>
    <xf numFmtId="182" fontId="0" fillId="0" borderId="9" xfId="0" applyNumberFormat="1" applyFont="1" applyBorder="1" applyAlignment="1">
      <alignment horizontal="right" vertical="center" indent="1"/>
    </xf>
    <xf numFmtId="182" fontId="0" fillId="0" borderId="2" xfId="2" applyNumberFormat="1" applyFont="1" applyFill="1" applyBorder="1" applyAlignment="1">
      <alignment horizontal="right" vertical="center" indent="1"/>
    </xf>
    <xf numFmtId="3" fontId="0" fillId="0" borderId="2" xfId="0" applyNumberFormat="1" applyFont="1" applyFill="1" applyBorder="1" applyAlignment="1">
      <alignment horizontal="right" vertical="center" indent="1"/>
    </xf>
    <xf numFmtId="0" fontId="0" fillId="0" borderId="2" xfId="0" applyFont="1" applyBorder="1" applyAlignment="1">
      <alignment horizontal="right" vertical="center" indent="1"/>
    </xf>
    <xf numFmtId="0" fontId="0" fillId="0" borderId="9" xfId="0" applyFont="1" applyBorder="1" applyAlignment="1">
      <alignment horizontal="right" vertical="center" indent="1"/>
    </xf>
    <xf numFmtId="0" fontId="0" fillId="0" borderId="10" xfId="0" applyFont="1" applyBorder="1" applyAlignment="1">
      <alignment horizontal="right" vertical="center" indent="1"/>
    </xf>
    <xf numFmtId="0" fontId="7" fillId="0" borderId="45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65" xfId="0" applyBorder="1" applyAlignment="1">
      <alignment horizontal="center" vertical="center"/>
    </xf>
    <xf numFmtId="38" fontId="7" fillId="0" borderId="67" xfId="1" applyFont="1" applyBorder="1" applyAlignment="1">
      <alignment horizontal="right" vertical="center"/>
    </xf>
    <xf numFmtId="0" fontId="0" fillId="0" borderId="64" xfId="0" applyBorder="1" applyAlignment="1">
      <alignment vertical="center"/>
    </xf>
    <xf numFmtId="3" fontId="0" fillId="0" borderId="4" xfId="0" applyNumberFormat="1" applyFont="1" applyBorder="1" applyAlignment="1">
      <alignment horizontal="right" vertical="center" indent="1"/>
    </xf>
    <xf numFmtId="3" fontId="0" fillId="0" borderId="21" xfId="0" applyNumberFormat="1" applyFont="1" applyBorder="1" applyAlignment="1">
      <alignment horizontal="right" vertical="center" indent="1"/>
    </xf>
    <xf numFmtId="3" fontId="0" fillId="0" borderId="23" xfId="0" applyNumberFormat="1" applyFont="1" applyBorder="1" applyAlignment="1">
      <alignment horizontal="right" vertical="center" indent="1"/>
    </xf>
    <xf numFmtId="0" fontId="7" fillId="0" borderId="0" xfId="0" applyFont="1" applyBorder="1" applyAlignment="1">
      <alignment horizontal="center" vertical="center"/>
    </xf>
    <xf numFmtId="38" fontId="9" fillId="0" borderId="68" xfId="3" applyFont="1" applyBorder="1" applyAlignment="1">
      <alignment vertical="center"/>
    </xf>
    <xf numFmtId="38" fontId="8" fillId="0" borderId="47" xfId="3" applyFont="1" applyFill="1" applyBorder="1" applyAlignment="1">
      <alignment horizontal="center" vertical="center"/>
    </xf>
    <xf numFmtId="38" fontId="8" fillId="0" borderId="58" xfId="3" applyFont="1" applyFill="1" applyBorder="1" applyAlignment="1">
      <alignment horizontal="center" vertical="center"/>
    </xf>
    <xf numFmtId="38" fontId="0" fillId="0" borderId="61" xfId="3" applyFont="1" applyBorder="1" applyAlignment="1">
      <alignment vertical="center"/>
    </xf>
    <xf numFmtId="38" fontId="0" fillId="0" borderId="53" xfId="3" applyFont="1" applyBorder="1" applyAlignment="1">
      <alignment horizontal="right" vertical="center"/>
    </xf>
    <xf numFmtId="38" fontId="9" fillId="0" borderId="69" xfId="3" applyFont="1" applyBorder="1" applyAlignment="1">
      <alignment vertical="center"/>
    </xf>
    <xf numFmtId="38" fontId="9" fillId="0" borderId="70" xfId="3" applyFont="1" applyBorder="1" applyAlignment="1">
      <alignment vertical="center"/>
    </xf>
    <xf numFmtId="0" fontId="13" fillId="0" borderId="62" xfId="0" applyFont="1" applyBorder="1" applyAlignment="1">
      <alignment horizontal="center" vertical="center"/>
    </xf>
    <xf numFmtId="38" fontId="9" fillId="0" borderId="40" xfId="3" applyFont="1" applyBorder="1" applyAlignment="1">
      <alignment vertical="center"/>
    </xf>
    <xf numFmtId="38" fontId="9" fillId="0" borderId="48" xfId="3" applyFont="1" applyBorder="1" applyAlignment="1">
      <alignment vertical="center"/>
    </xf>
    <xf numFmtId="38" fontId="3" fillId="0" borderId="10" xfId="1" applyNumberFormat="1" applyFont="1" applyBorder="1" applyAlignment="1">
      <alignment horizontal="right" vertical="center" indent="1"/>
    </xf>
    <xf numFmtId="38" fontId="3" fillId="0" borderId="10" xfId="1" applyFont="1" applyBorder="1" applyAlignment="1">
      <alignment horizontal="right" vertical="center" indent="1"/>
    </xf>
    <xf numFmtId="38" fontId="3" fillId="0" borderId="11" xfId="1" applyFont="1" applyBorder="1" applyAlignment="1">
      <alignment horizontal="right" vertical="center" indent="1"/>
    </xf>
    <xf numFmtId="38" fontId="3" fillId="0" borderId="6" xfId="1" applyFont="1" applyBorder="1" applyAlignment="1">
      <alignment horizontal="right" vertical="center" indent="1"/>
    </xf>
    <xf numFmtId="38" fontId="3" fillId="0" borderId="8" xfId="1" applyFont="1" applyBorder="1" applyAlignment="1">
      <alignment horizontal="right" vertical="center" indent="1"/>
    </xf>
    <xf numFmtId="38" fontId="3" fillId="0" borderId="9" xfId="1" applyFont="1" applyBorder="1" applyAlignment="1">
      <alignment horizontal="right" vertical="center" indent="1"/>
    </xf>
    <xf numFmtId="3" fontId="0" fillId="0" borderId="5" xfId="0" applyNumberFormat="1" applyFont="1" applyBorder="1" applyAlignment="1">
      <alignment horizontal="right" vertical="center" indent="1"/>
    </xf>
    <xf numFmtId="3" fontId="0" fillId="0" borderId="22" xfId="0" applyNumberFormat="1" applyFont="1" applyBorder="1" applyAlignment="1">
      <alignment horizontal="right" vertical="center" indent="1"/>
    </xf>
    <xf numFmtId="3" fontId="0" fillId="0" borderId="24" xfId="0" applyNumberFormat="1" applyFont="1" applyBorder="1" applyAlignment="1">
      <alignment horizontal="right" vertical="center" indent="1"/>
    </xf>
    <xf numFmtId="0" fontId="15" fillId="0" borderId="0" xfId="0" applyFont="1" applyBorder="1">
      <alignment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>
      <alignment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38" fontId="15" fillId="0" borderId="0" xfId="1" applyFont="1" applyBorder="1" applyAlignment="1">
      <alignment horizontal="center" vertical="center"/>
    </xf>
    <xf numFmtId="43" fontId="15" fillId="0" borderId="0" xfId="0" applyNumberFormat="1" applyFont="1" applyBorder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38" fontId="7" fillId="0" borderId="0" xfId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 wrapText="1"/>
    </xf>
    <xf numFmtId="0" fontId="0" fillId="0" borderId="46" xfId="0" applyBorder="1" applyAlignment="1">
      <alignment vertical="center"/>
    </xf>
    <xf numFmtId="0" fontId="0" fillId="0" borderId="65" xfId="0" applyBorder="1" applyAlignment="1">
      <alignment vertical="center"/>
    </xf>
    <xf numFmtId="38" fontId="7" fillId="0" borderId="56" xfId="1" applyFont="1" applyBorder="1" applyAlignment="1">
      <alignment horizontal="right" vertical="center"/>
    </xf>
    <xf numFmtId="0" fontId="0" fillId="0" borderId="44" xfId="0" applyBorder="1" applyAlignment="1">
      <alignment vertical="center"/>
    </xf>
    <xf numFmtId="0" fontId="0" fillId="0" borderId="66" xfId="0" applyBorder="1" applyAlignment="1">
      <alignment vertical="center"/>
    </xf>
    <xf numFmtId="38" fontId="0" fillId="0" borderId="50" xfId="1" applyFont="1" applyBorder="1" applyAlignment="1">
      <alignment horizontal="center" vertical="center"/>
    </xf>
    <xf numFmtId="0" fontId="0" fillId="0" borderId="55" xfId="0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3" fontId="0" fillId="0" borderId="4" xfId="0" applyNumberFormat="1" applyFill="1" applyBorder="1" applyAlignment="1">
      <alignment horizontal="right" vertical="center"/>
    </xf>
    <xf numFmtId="3" fontId="0" fillId="0" borderId="5" xfId="0" applyNumberFormat="1" applyFill="1" applyBorder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38" fontId="7" fillId="0" borderId="52" xfId="1" applyFont="1" applyBorder="1" applyAlignment="1">
      <alignment horizontal="right" vertical="center" indent="1"/>
    </xf>
    <xf numFmtId="0" fontId="0" fillId="0" borderId="63" xfId="0" applyBorder="1" applyAlignment="1">
      <alignment horizontal="right" vertical="center" indent="1"/>
    </xf>
    <xf numFmtId="38" fontId="0" fillId="0" borderId="13" xfId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38" fontId="0" fillId="0" borderId="21" xfId="3" applyFont="1" applyBorder="1" applyAlignment="1">
      <alignment horizontal="right" vertical="center" indent="1"/>
    </xf>
    <xf numFmtId="38" fontId="0" fillId="0" borderId="23" xfId="3" applyFont="1" applyBorder="1" applyAlignment="1">
      <alignment horizontal="right" vertical="center" indent="1"/>
    </xf>
    <xf numFmtId="38" fontId="0" fillId="0" borderId="25" xfId="3" applyFont="1" applyBorder="1" applyAlignment="1">
      <alignment horizontal="right" vertical="center" indent="1"/>
    </xf>
    <xf numFmtId="38" fontId="0" fillId="0" borderId="27" xfId="3" applyFont="1" applyBorder="1" applyAlignment="1">
      <alignment horizontal="right" vertical="center" indent="1"/>
    </xf>
    <xf numFmtId="0" fontId="0" fillId="0" borderId="0" xfId="0" applyBorder="1" applyAlignment="1">
      <alignment horizontal="right" vertical="center"/>
    </xf>
    <xf numFmtId="0" fontId="0" fillId="0" borderId="71" xfId="0" applyFill="1" applyBorder="1" applyAlignment="1">
      <alignment horizontal="center" vertical="center" wrapText="1"/>
    </xf>
    <xf numFmtId="0" fontId="0" fillId="0" borderId="72" xfId="0" applyFill="1" applyBorder="1" applyAlignment="1">
      <alignment horizontal="center" vertical="center" wrapText="1"/>
    </xf>
    <xf numFmtId="0" fontId="12" fillId="0" borderId="73" xfId="0" applyFont="1" applyFill="1" applyBorder="1" applyAlignment="1">
      <alignment horizontal="center" vertical="center" wrapText="1"/>
    </xf>
    <xf numFmtId="0" fontId="8" fillId="0" borderId="74" xfId="0" applyFont="1" applyFill="1" applyBorder="1" applyAlignment="1">
      <alignment horizontal="center" vertical="center"/>
    </xf>
    <xf numFmtId="0" fontId="12" fillId="0" borderId="75" xfId="0" applyFont="1" applyFill="1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38" fontId="0" fillId="0" borderId="78" xfId="1" applyFont="1" applyBorder="1" applyAlignment="1">
      <alignment horizontal="center" vertical="center"/>
    </xf>
    <xf numFmtId="38" fontId="0" fillId="0" borderId="79" xfId="1" applyFont="1" applyBorder="1" applyAlignment="1">
      <alignment horizontal="center" vertical="center"/>
    </xf>
    <xf numFmtId="38" fontId="0" fillId="0" borderId="80" xfId="1" applyFont="1" applyBorder="1" applyAlignment="1">
      <alignment horizontal="center" vertical="center"/>
    </xf>
    <xf numFmtId="38" fontId="0" fillId="0" borderId="81" xfId="1" applyFont="1" applyBorder="1" applyAlignment="1">
      <alignment horizontal="center" vertical="center"/>
    </xf>
    <xf numFmtId="38" fontId="0" fillId="0" borderId="82" xfId="1" applyFont="1" applyBorder="1" applyAlignment="1">
      <alignment horizontal="center" vertical="center"/>
    </xf>
    <xf numFmtId="38" fontId="0" fillId="0" borderId="83" xfId="1" applyFont="1" applyBorder="1" applyAlignment="1">
      <alignment horizontal="center" vertical="center"/>
    </xf>
    <xf numFmtId="38" fontId="0" fillId="0" borderId="84" xfId="1" applyFont="1" applyBorder="1" applyAlignment="1">
      <alignment horizontal="center" vertical="center"/>
    </xf>
    <xf numFmtId="38" fontId="0" fillId="0" borderId="85" xfId="1" applyFont="1" applyBorder="1" applyAlignment="1">
      <alignment horizontal="center" vertical="center"/>
    </xf>
    <xf numFmtId="38" fontId="0" fillId="0" borderId="86" xfId="1" applyFont="1" applyBorder="1" applyAlignment="1">
      <alignment horizontal="center" vertical="center"/>
    </xf>
    <xf numFmtId="0" fontId="8" fillId="0" borderId="87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8" xfId="0" applyFont="1" applyFill="1" applyBorder="1" applyAlignment="1">
      <alignment horizontal="right" vertical="center" indent="1"/>
    </xf>
    <xf numFmtId="0" fontId="8" fillId="0" borderId="6" xfId="0" applyFont="1" applyFill="1" applyBorder="1" applyAlignment="1">
      <alignment horizontal="right" vertical="center" wrapText="1" indent="1"/>
    </xf>
    <xf numFmtId="0" fontId="0" fillId="0" borderId="76" xfId="0" applyBorder="1" applyAlignment="1">
      <alignment horizontal="right" vertical="center" indent="1"/>
    </xf>
    <xf numFmtId="0" fontId="0" fillId="0" borderId="11" xfId="0" applyBorder="1" applyAlignment="1">
      <alignment horizontal="right" vertical="center" indent="1"/>
    </xf>
    <xf numFmtId="38" fontId="0" fillId="0" borderId="89" xfId="1" applyFont="1" applyBorder="1" applyAlignment="1">
      <alignment horizontal="right" vertical="center" indent="1"/>
    </xf>
    <xf numFmtId="38" fontId="0" fillId="0" borderId="90" xfId="1" applyFont="1" applyBorder="1" applyAlignment="1">
      <alignment horizontal="right" vertical="center" indent="1"/>
    </xf>
    <xf numFmtId="38" fontId="0" fillId="0" borderId="91" xfId="1" applyFont="1" applyBorder="1" applyAlignment="1">
      <alignment horizontal="right" vertical="center" indent="1"/>
    </xf>
    <xf numFmtId="38" fontId="0" fillId="0" borderId="92" xfId="1" applyFont="1" applyBorder="1" applyAlignment="1">
      <alignment horizontal="right" vertical="center" indent="1"/>
    </xf>
    <xf numFmtId="38" fontId="0" fillId="0" borderId="93" xfId="1" applyFont="1" applyBorder="1" applyAlignment="1">
      <alignment horizontal="right" vertical="center" indent="1"/>
    </xf>
    <xf numFmtId="38" fontId="0" fillId="0" borderId="12" xfId="3" applyFont="1" applyBorder="1" applyAlignment="1">
      <alignment horizontal="right" vertical="center" indent="1"/>
    </xf>
    <xf numFmtId="38" fontId="0" fillId="0" borderId="94" xfId="1" applyFont="1" applyBorder="1" applyAlignment="1">
      <alignment horizontal="center" vertical="center"/>
    </xf>
    <xf numFmtId="38" fontId="0" fillId="0" borderId="95" xfId="1" applyFont="1" applyBorder="1" applyAlignment="1">
      <alignment horizontal="center" vertical="center"/>
    </xf>
    <xf numFmtId="38" fontId="0" fillId="0" borderId="96" xfId="1" applyFont="1" applyBorder="1" applyAlignment="1">
      <alignment horizontal="center" vertical="center"/>
    </xf>
    <xf numFmtId="38" fontId="0" fillId="0" borderId="97" xfId="1" applyFont="1" applyBorder="1" applyAlignment="1">
      <alignment horizontal="center" vertical="center"/>
    </xf>
    <xf numFmtId="38" fontId="0" fillId="0" borderId="98" xfId="1" applyFont="1" applyBorder="1" applyAlignment="1">
      <alignment horizontal="center" vertical="center"/>
    </xf>
    <xf numFmtId="38" fontId="0" fillId="0" borderId="99" xfId="1" applyFont="1" applyBorder="1" applyAlignment="1">
      <alignment horizontal="center" vertical="center"/>
    </xf>
    <xf numFmtId="38" fontId="0" fillId="0" borderId="100" xfId="1" applyFont="1" applyBorder="1" applyAlignment="1">
      <alignment horizontal="center" vertical="center"/>
    </xf>
    <xf numFmtId="0" fontId="8" fillId="0" borderId="74" xfId="0" applyFont="1" applyFill="1" applyBorder="1" applyAlignment="1">
      <alignment horizontal="right" vertical="center" indent="1"/>
    </xf>
    <xf numFmtId="0" fontId="8" fillId="0" borderId="2" xfId="0" applyFont="1" applyFill="1" applyBorder="1" applyAlignment="1">
      <alignment horizontal="right" vertical="center" wrapText="1" indent="1"/>
    </xf>
    <xf numFmtId="0" fontId="3" fillId="0" borderId="9" xfId="0" applyFont="1" applyFill="1" applyBorder="1" applyAlignment="1">
      <alignment horizontal="right" vertical="center" indent="1"/>
    </xf>
    <xf numFmtId="38" fontId="0" fillId="0" borderId="101" xfId="1" applyFont="1" applyBorder="1" applyAlignment="1">
      <alignment horizontal="right" vertical="center" indent="1"/>
    </xf>
    <xf numFmtId="38" fontId="3" fillId="0" borderId="3" xfId="1" applyFont="1" applyBorder="1" applyAlignment="1">
      <alignment horizontal="right" vertical="center" indent="1"/>
    </xf>
    <xf numFmtId="38" fontId="0" fillId="0" borderId="4" xfId="3" applyFont="1" applyBorder="1" applyAlignment="1">
      <alignment horizontal="right" vertical="center" indent="1"/>
    </xf>
    <xf numFmtId="38" fontId="0" fillId="0" borderId="12" xfId="1" applyFont="1" applyBorder="1" applyAlignment="1">
      <alignment horizontal="right" vertical="center"/>
    </xf>
    <xf numFmtId="38" fontId="0" fillId="0" borderId="74" xfId="1" applyFont="1" applyBorder="1" applyAlignment="1">
      <alignment horizontal="center" vertical="center"/>
    </xf>
    <xf numFmtId="38" fontId="0" fillId="0" borderId="75" xfId="1" applyFont="1" applyBorder="1" applyAlignment="1">
      <alignment horizontal="center" vertical="center"/>
    </xf>
    <xf numFmtId="38" fontId="0" fillId="0" borderId="102" xfId="1" applyFont="1" applyBorder="1" applyAlignment="1">
      <alignment horizontal="center" vertical="center"/>
    </xf>
    <xf numFmtId="38" fontId="0" fillId="0" borderId="103" xfId="1" applyFont="1" applyBorder="1" applyAlignment="1">
      <alignment horizontal="center" vertical="center"/>
    </xf>
    <xf numFmtId="38" fontId="0" fillId="0" borderId="87" xfId="1" applyFont="1" applyBorder="1" applyAlignment="1">
      <alignment horizontal="right" vertical="center" indent="1"/>
    </xf>
    <xf numFmtId="38" fontId="3" fillId="0" borderId="2" xfId="1" applyFont="1" applyBorder="1" applyAlignment="1">
      <alignment horizontal="right" vertical="center" indent="1"/>
    </xf>
  </cellXfs>
  <cellStyles count="4">
    <cellStyle name="桁区切り" xfId="1" builtinId="6"/>
    <cellStyle name="桁区切り 2" xfId="2" xr:uid="{00000000-0005-0000-0000-000001000000}"/>
    <cellStyle name="桁区切り 3" xfId="3" xr:uid="{00000000-0005-0000-0000-000002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57"/>
  <sheetViews>
    <sheetView tabSelected="1" view="pageBreakPreview" zoomScaleNormal="100" zoomScaleSheetLayoutView="100" workbookViewId="0">
      <selection activeCell="G6" sqref="G6"/>
    </sheetView>
  </sheetViews>
  <sheetFormatPr defaultRowHeight="13.5"/>
  <cols>
    <col min="1" max="1" width="6.25" customWidth="1"/>
    <col min="2" max="2" width="5.625" customWidth="1"/>
    <col min="3" max="3" width="9" customWidth="1"/>
    <col min="4" max="4" width="8.875" customWidth="1"/>
    <col min="5" max="5" width="8.125" customWidth="1"/>
    <col min="6" max="6" width="4.875" hidden="1" customWidth="1"/>
    <col min="7" max="7" width="10.75" style="62" customWidth="1"/>
    <col min="8" max="8" width="10.5" style="83" customWidth="1"/>
    <col min="9" max="11" width="4.625" style="112" customWidth="1"/>
    <col min="12" max="13" width="9" style="155" customWidth="1"/>
    <col min="14" max="14" width="9.25" style="62" hidden="1" customWidth="1"/>
    <col min="15" max="16" width="0" hidden="1" customWidth="1"/>
    <col min="17" max="17" width="11.125" customWidth="1"/>
    <col min="18" max="18" width="9.625" customWidth="1"/>
    <col min="19" max="19" width="11.625" style="132" customWidth="1"/>
    <col min="20" max="21" width="11.625" style="173" customWidth="1"/>
    <col min="22" max="22" width="11.625" style="132" customWidth="1"/>
    <col min="24" max="24" width="10" style="83" customWidth="1"/>
    <col min="25" max="25" width="9.875" style="132" customWidth="1"/>
    <col min="263" max="264" width="10.625" customWidth="1"/>
    <col min="265" max="265" width="11.75" customWidth="1"/>
    <col min="266" max="266" width="10.625" customWidth="1"/>
    <col min="269" max="269" width="10.75" customWidth="1"/>
    <col min="273" max="274" width="11.125" customWidth="1"/>
    <col min="519" max="520" width="10.625" customWidth="1"/>
    <col min="521" max="521" width="11.75" customWidth="1"/>
    <col min="522" max="522" width="10.625" customWidth="1"/>
    <col min="525" max="525" width="10.75" customWidth="1"/>
    <col min="529" max="530" width="11.125" customWidth="1"/>
    <col min="775" max="776" width="10.625" customWidth="1"/>
    <col min="777" max="777" width="11.75" customWidth="1"/>
    <col min="778" max="778" width="10.625" customWidth="1"/>
    <col min="781" max="781" width="10.75" customWidth="1"/>
    <col min="785" max="786" width="11.125" customWidth="1"/>
    <col min="1031" max="1032" width="10.625" customWidth="1"/>
    <col min="1033" max="1033" width="11.75" customWidth="1"/>
    <col min="1034" max="1034" width="10.625" customWidth="1"/>
    <col min="1037" max="1037" width="10.75" customWidth="1"/>
    <col min="1041" max="1042" width="11.125" customWidth="1"/>
    <col min="1287" max="1288" width="10.625" customWidth="1"/>
    <col min="1289" max="1289" width="11.75" customWidth="1"/>
    <col min="1290" max="1290" width="10.625" customWidth="1"/>
    <col min="1293" max="1293" width="10.75" customWidth="1"/>
    <col min="1297" max="1298" width="11.125" customWidth="1"/>
    <col min="1543" max="1544" width="10.625" customWidth="1"/>
    <col min="1545" max="1545" width="11.75" customWidth="1"/>
    <col min="1546" max="1546" width="10.625" customWidth="1"/>
    <col min="1549" max="1549" width="10.75" customWidth="1"/>
    <col min="1553" max="1554" width="11.125" customWidth="1"/>
    <col min="1799" max="1800" width="10.625" customWidth="1"/>
    <col min="1801" max="1801" width="11.75" customWidth="1"/>
    <col min="1802" max="1802" width="10.625" customWidth="1"/>
    <col min="1805" max="1805" width="10.75" customWidth="1"/>
    <col min="1809" max="1810" width="11.125" customWidth="1"/>
    <col min="2055" max="2056" width="10.625" customWidth="1"/>
    <col min="2057" max="2057" width="11.75" customWidth="1"/>
    <col min="2058" max="2058" width="10.625" customWidth="1"/>
    <col min="2061" max="2061" width="10.75" customWidth="1"/>
    <col min="2065" max="2066" width="11.125" customWidth="1"/>
    <col min="2311" max="2312" width="10.625" customWidth="1"/>
    <col min="2313" max="2313" width="11.75" customWidth="1"/>
    <col min="2314" max="2314" width="10.625" customWidth="1"/>
    <col min="2317" max="2317" width="10.75" customWidth="1"/>
    <col min="2321" max="2322" width="11.125" customWidth="1"/>
    <col min="2567" max="2568" width="10.625" customWidth="1"/>
    <col min="2569" max="2569" width="11.75" customWidth="1"/>
    <col min="2570" max="2570" width="10.625" customWidth="1"/>
    <col min="2573" max="2573" width="10.75" customWidth="1"/>
    <col min="2577" max="2578" width="11.125" customWidth="1"/>
    <col min="2823" max="2824" width="10.625" customWidth="1"/>
    <col min="2825" max="2825" width="11.75" customWidth="1"/>
    <col min="2826" max="2826" width="10.625" customWidth="1"/>
    <col min="2829" max="2829" width="10.75" customWidth="1"/>
    <col min="2833" max="2834" width="11.125" customWidth="1"/>
    <col min="3079" max="3080" width="10.625" customWidth="1"/>
    <col min="3081" max="3081" width="11.75" customWidth="1"/>
    <col min="3082" max="3082" width="10.625" customWidth="1"/>
    <col min="3085" max="3085" width="10.75" customWidth="1"/>
    <col min="3089" max="3090" width="11.125" customWidth="1"/>
    <col min="3335" max="3336" width="10.625" customWidth="1"/>
    <col min="3337" max="3337" width="11.75" customWidth="1"/>
    <col min="3338" max="3338" width="10.625" customWidth="1"/>
    <col min="3341" max="3341" width="10.75" customWidth="1"/>
    <col min="3345" max="3346" width="11.125" customWidth="1"/>
    <col min="3591" max="3592" width="10.625" customWidth="1"/>
    <col min="3593" max="3593" width="11.75" customWidth="1"/>
    <col min="3594" max="3594" width="10.625" customWidth="1"/>
    <col min="3597" max="3597" width="10.75" customWidth="1"/>
    <col min="3601" max="3602" width="11.125" customWidth="1"/>
    <col min="3847" max="3848" width="10.625" customWidth="1"/>
    <col min="3849" max="3849" width="11.75" customWidth="1"/>
    <col min="3850" max="3850" width="10.625" customWidth="1"/>
    <col min="3853" max="3853" width="10.75" customWidth="1"/>
    <col min="3857" max="3858" width="11.125" customWidth="1"/>
    <col min="4103" max="4104" width="10.625" customWidth="1"/>
    <col min="4105" max="4105" width="11.75" customWidth="1"/>
    <col min="4106" max="4106" width="10.625" customWidth="1"/>
    <col min="4109" max="4109" width="10.75" customWidth="1"/>
    <col min="4113" max="4114" width="11.125" customWidth="1"/>
    <col min="4359" max="4360" width="10.625" customWidth="1"/>
    <col min="4361" max="4361" width="11.75" customWidth="1"/>
    <col min="4362" max="4362" width="10.625" customWidth="1"/>
    <col min="4365" max="4365" width="10.75" customWidth="1"/>
    <col min="4369" max="4370" width="11.125" customWidth="1"/>
    <col min="4615" max="4616" width="10.625" customWidth="1"/>
    <col min="4617" max="4617" width="11.75" customWidth="1"/>
    <col min="4618" max="4618" width="10.625" customWidth="1"/>
    <col min="4621" max="4621" width="10.75" customWidth="1"/>
    <col min="4625" max="4626" width="11.125" customWidth="1"/>
    <col min="4871" max="4872" width="10.625" customWidth="1"/>
    <col min="4873" max="4873" width="11.75" customWidth="1"/>
    <col min="4874" max="4874" width="10.625" customWidth="1"/>
    <col min="4877" max="4877" width="10.75" customWidth="1"/>
    <col min="4881" max="4882" width="11.125" customWidth="1"/>
    <col min="5127" max="5128" width="10.625" customWidth="1"/>
    <col min="5129" max="5129" width="11.75" customWidth="1"/>
    <col min="5130" max="5130" width="10.625" customWidth="1"/>
    <col min="5133" max="5133" width="10.75" customWidth="1"/>
    <col min="5137" max="5138" width="11.125" customWidth="1"/>
    <col min="5383" max="5384" width="10.625" customWidth="1"/>
    <col min="5385" max="5385" width="11.75" customWidth="1"/>
    <col min="5386" max="5386" width="10.625" customWidth="1"/>
    <col min="5389" max="5389" width="10.75" customWidth="1"/>
    <col min="5393" max="5394" width="11.125" customWidth="1"/>
    <col min="5639" max="5640" width="10.625" customWidth="1"/>
    <col min="5641" max="5641" width="11.75" customWidth="1"/>
    <col min="5642" max="5642" width="10.625" customWidth="1"/>
    <col min="5645" max="5645" width="10.75" customWidth="1"/>
    <col min="5649" max="5650" width="11.125" customWidth="1"/>
    <col min="5895" max="5896" width="10.625" customWidth="1"/>
    <col min="5897" max="5897" width="11.75" customWidth="1"/>
    <col min="5898" max="5898" width="10.625" customWidth="1"/>
    <col min="5901" max="5901" width="10.75" customWidth="1"/>
    <col min="5905" max="5906" width="11.125" customWidth="1"/>
    <col min="6151" max="6152" width="10.625" customWidth="1"/>
    <col min="6153" max="6153" width="11.75" customWidth="1"/>
    <col min="6154" max="6154" width="10.625" customWidth="1"/>
    <col min="6157" max="6157" width="10.75" customWidth="1"/>
    <col min="6161" max="6162" width="11.125" customWidth="1"/>
    <col min="6407" max="6408" width="10.625" customWidth="1"/>
    <col min="6409" max="6409" width="11.75" customWidth="1"/>
    <col min="6410" max="6410" width="10.625" customWidth="1"/>
    <col min="6413" max="6413" width="10.75" customWidth="1"/>
    <col min="6417" max="6418" width="11.125" customWidth="1"/>
    <col min="6663" max="6664" width="10.625" customWidth="1"/>
    <col min="6665" max="6665" width="11.75" customWidth="1"/>
    <col min="6666" max="6666" width="10.625" customWidth="1"/>
    <col min="6669" max="6669" width="10.75" customWidth="1"/>
    <col min="6673" max="6674" width="11.125" customWidth="1"/>
    <col min="6919" max="6920" width="10.625" customWidth="1"/>
    <col min="6921" max="6921" width="11.75" customWidth="1"/>
    <col min="6922" max="6922" width="10.625" customWidth="1"/>
    <col min="6925" max="6925" width="10.75" customWidth="1"/>
    <col min="6929" max="6930" width="11.125" customWidth="1"/>
    <col min="7175" max="7176" width="10.625" customWidth="1"/>
    <col min="7177" max="7177" width="11.75" customWidth="1"/>
    <col min="7178" max="7178" width="10.625" customWidth="1"/>
    <col min="7181" max="7181" width="10.75" customWidth="1"/>
    <col min="7185" max="7186" width="11.125" customWidth="1"/>
    <col min="7431" max="7432" width="10.625" customWidth="1"/>
    <col min="7433" max="7433" width="11.75" customWidth="1"/>
    <col min="7434" max="7434" width="10.625" customWidth="1"/>
    <col min="7437" max="7437" width="10.75" customWidth="1"/>
    <col min="7441" max="7442" width="11.125" customWidth="1"/>
    <col min="7687" max="7688" width="10.625" customWidth="1"/>
    <col min="7689" max="7689" width="11.75" customWidth="1"/>
    <col min="7690" max="7690" width="10.625" customWidth="1"/>
    <col min="7693" max="7693" width="10.75" customWidth="1"/>
    <col min="7697" max="7698" width="11.125" customWidth="1"/>
    <col min="7943" max="7944" width="10.625" customWidth="1"/>
    <col min="7945" max="7945" width="11.75" customWidth="1"/>
    <col min="7946" max="7946" width="10.625" customWidth="1"/>
    <col min="7949" max="7949" width="10.75" customWidth="1"/>
    <col min="7953" max="7954" width="11.125" customWidth="1"/>
    <col min="8199" max="8200" width="10.625" customWidth="1"/>
    <col min="8201" max="8201" width="11.75" customWidth="1"/>
    <col min="8202" max="8202" width="10.625" customWidth="1"/>
    <col min="8205" max="8205" width="10.75" customWidth="1"/>
    <col min="8209" max="8210" width="11.125" customWidth="1"/>
    <col min="8455" max="8456" width="10.625" customWidth="1"/>
    <col min="8457" max="8457" width="11.75" customWidth="1"/>
    <col min="8458" max="8458" width="10.625" customWidth="1"/>
    <col min="8461" max="8461" width="10.75" customWidth="1"/>
    <col min="8465" max="8466" width="11.125" customWidth="1"/>
    <col min="8711" max="8712" width="10.625" customWidth="1"/>
    <col min="8713" max="8713" width="11.75" customWidth="1"/>
    <col min="8714" max="8714" width="10.625" customWidth="1"/>
    <col min="8717" max="8717" width="10.75" customWidth="1"/>
    <col min="8721" max="8722" width="11.125" customWidth="1"/>
    <col min="8967" max="8968" width="10.625" customWidth="1"/>
    <col min="8969" max="8969" width="11.75" customWidth="1"/>
    <col min="8970" max="8970" width="10.625" customWidth="1"/>
    <col min="8973" max="8973" width="10.75" customWidth="1"/>
    <col min="8977" max="8978" width="11.125" customWidth="1"/>
    <col min="9223" max="9224" width="10.625" customWidth="1"/>
    <col min="9225" max="9225" width="11.75" customWidth="1"/>
    <col min="9226" max="9226" width="10.625" customWidth="1"/>
    <col min="9229" max="9229" width="10.75" customWidth="1"/>
    <col min="9233" max="9234" width="11.125" customWidth="1"/>
    <col min="9479" max="9480" width="10.625" customWidth="1"/>
    <col min="9481" max="9481" width="11.75" customWidth="1"/>
    <col min="9482" max="9482" width="10.625" customWidth="1"/>
    <col min="9485" max="9485" width="10.75" customWidth="1"/>
    <col min="9489" max="9490" width="11.125" customWidth="1"/>
    <col min="9735" max="9736" width="10.625" customWidth="1"/>
    <col min="9737" max="9737" width="11.75" customWidth="1"/>
    <col min="9738" max="9738" width="10.625" customWidth="1"/>
    <col min="9741" max="9741" width="10.75" customWidth="1"/>
    <col min="9745" max="9746" width="11.125" customWidth="1"/>
    <col min="9991" max="9992" width="10.625" customWidth="1"/>
    <col min="9993" max="9993" width="11.75" customWidth="1"/>
    <col min="9994" max="9994" width="10.625" customWidth="1"/>
    <col min="9997" max="9997" width="10.75" customWidth="1"/>
    <col min="10001" max="10002" width="11.125" customWidth="1"/>
    <col min="10247" max="10248" width="10.625" customWidth="1"/>
    <col min="10249" max="10249" width="11.75" customWidth="1"/>
    <col min="10250" max="10250" width="10.625" customWidth="1"/>
    <col min="10253" max="10253" width="10.75" customWidth="1"/>
    <col min="10257" max="10258" width="11.125" customWidth="1"/>
    <col min="10503" max="10504" width="10.625" customWidth="1"/>
    <col min="10505" max="10505" width="11.75" customWidth="1"/>
    <col min="10506" max="10506" width="10.625" customWidth="1"/>
    <col min="10509" max="10509" width="10.75" customWidth="1"/>
    <col min="10513" max="10514" width="11.125" customWidth="1"/>
    <col min="10759" max="10760" width="10.625" customWidth="1"/>
    <col min="10761" max="10761" width="11.75" customWidth="1"/>
    <col min="10762" max="10762" width="10.625" customWidth="1"/>
    <col min="10765" max="10765" width="10.75" customWidth="1"/>
    <col min="10769" max="10770" width="11.125" customWidth="1"/>
    <col min="11015" max="11016" width="10.625" customWidth="1"/>
    <col min="11017" max="11017" width="11.75" customWidth="1"/>
    <col min="11018" max="11018" width="10.625" customWidth="1"/>
    <col min="11021" max="11021" width="10.75" customWidth="1"/>
    <col min="11025" max="11026" width="11.125" customWidth="1"/>
    <col min="11271" max="11272" width="10.625" customWidth="1"/>
    <col min="11273" max="11273" width="11.75" customWidth="1"/>
    <col min="11274" max="11274" width="10.625" customWidth="1"/>
    <col min="11277" max="11277" width="10.75" customWidth="1"/>
    <col min="11281" max="11282" width="11.125" customWidth="1"/>
    <col min="11527" max="11528" width="10.625" customWidth="1"/>
    <col min="11529" max="11529" width="11.75" customWidth="1"/>
    <col min="11530" max="11530" width="10.625" customWidth="1"/>
    <col min="11533" max="11533" width="10.75" customWidth="1"/>
    <col min="11537" max="11538" width="11.125" customWidth="1"/>
    <col min="11783" max="11784" width="10.625" customWidth="1"/>
    <col min="11785" max="11785" width="11.75" customWidth="1"/>
    <col min="11786" max="11786" width="10.625" customWidth="1"/>
    <col min="11789" max="11789" width="10.75" customWidth="1"/>
    <col min="11793" max="11794" width="11.125" customWidth="1"/>
    <col min="12039" max="12040" width="10.625" customWidth="1"/>
    <col min="12041" max="12041" width="11.75" customWidth="1"/>
    <col min="12042" max="12042" width="10.625" customWidth="1"/>
    <col min="12045" max="12045" width="10.75" customWidth="1"/>
    <col min="12049" max="12050" width="11.125" customWidth="1"/>
    <col min="12295" max="12296" width="10.625" customWidth="1"/>
    <col min="12297" max="12297" width="11.75" customWidth="1"/>
    <col min="12298" max="12298" width="10.625" customWidth="1"/>
    <col min="12301" max="12301" width="10.75" customWidth="1"/>
    <col min="12305" max="12306" width="11.125" customWidth="1"/>
    <col min="12551" max="12552" width="10.625" customWidth="1"/>
    <col min="12553" max="12553" width="11.75" customWidth="1"/>
    <col min="12554" max="12554" width="10.625" customWidth="1"/>
    <col min="12557" max="12557" width="10.75" customWidth="1"/>
    <col min="12561" max="12562" width="11.125" customWidth="1"/>
    <col min="12807" max="12808" width="10.625" customWidth="1"/>
    <col min="12809" max="12809" width="11.75" customWidth="1"/>
    <col min="12810" max="12810" width="10.625" customWidth="1"/>
    <col min="12813" max="12813" width="10.75" customWidth="1"/>
    <col min="12817" max="12818" width="11.125" customWidth="1"/>
    <col min="13063" max="13064" width="10.625" customWidth="1"/>
    <col min="13065" max="13065" width="11.75" customWidth="1"/>
    <col min="13066" max="13066" width="10.625" customWidth="1"/>
    <col min="13069" max="13069" width="10.75" customWidth="1"/>
    <col min="13073" max="13074" width="11.125" customWidth="1"/>
    <col min="13319" max="13320" width="10.625" customWidth="1"/>
    <col min="13321" max="13321" width="11.75" customWidth="1"/>
    <col min="13322" max="13322" width="10.625" customWidth="1"/>
    <col min="13325" max="13325" width="10.75" customWidth="1"/>
    <col min="13329" max="13330" width="11.125" customWidth="1"/>
    <col min="13575" max="13576" width="10.625" customWidth="1"/>
    <col min="13577" max="13577" width="11.75" customWidth="1"/>
    <col min="13578" max="13578" width="10.625" customWidth="1"/>
    <col min="13581" max="13581" width="10.75" customWidth="1"/>
    <col min="13585" max="13586" width="11.125" customWidth="1"/>
    <col min="13831" max="13832" width="10.625" customWidth="1"/>
    <col min="13833" max="13833" width="11.75" customWidth="1"/>
    <col min="13834" max="13834" width="10.625" customWidth="1"/>
    <col min="13837" max="13837" width="10.75" customWidth="1"/>
    <col min="13841" max="13842" width="11.125" customWidth="1"/>
    <col min="14087" max="14088" width="10.625" customWidth="1"/>
    <col min="14089" max="14089" width="11.75" customWidth="1"/>
    <col min="14090" max="14090" width="10.625" customWidth="1"/>
    <col min="14093" max="14093" width="10.75" customWidth="1"/>
    <col min="14097" max="14098" width="11.125" customWidth="1"/>
    <col min="14343" max="14344" width="10.625" customWidth="1"/>
    <col min="14345" max="14345" width="11.75" customWidth="1"/>
    <col min="14346" max="14346" width="10.625" customWidth="1"/>
    <col min="14349" max="14349" width="10.75" customWidth="1"/>
    <col min="14353" max="14354" width="11.125" customWidth="1"/>
    <col min="14599" max="14600" width="10.625" customWidth="1"/>
    <col min="14601" max="14601" width="11.75" customWidth="1"/>
    <col min="14602" max="14602" width="10.625" customWidth="1"/>
    <col min="14605" max="14605" width="10.75" customWidth="1"/>
    <col min="14609" max="14610" width="11.125" customWidth="1"/>
    <col min="14855" max="14856" width="10.625" customWidth="1"/>
    <col min="14857" max="14857" width="11.75" customWidth="1"/>
    <col min="14858" max="14858" width="10.625" customWidth="1"/>
    <col min="14861" max="14861" width="10.75" customWidth="1"/>
    <col min="14865" max="14866" width="11.125" customWidth="1"/>
    <col min="15111" max="15112" width="10.625" customWidth="1"/>
    <col min="15113" max="15113" width="11.75" customWidth="1"/>
    <col min="15114" max="15114" width="10.625" customWidth="1"/>
    <col min="15117" max="15117" width="10.75" customWidth="1"/>
    <col min="15121" max="15122" width="11.125" customWidth="1"/>
    <col min="15367" max="15368" width="10.625" customWidth="1"/>
    <col min="15369" max="15369" width="11.75" customWidth="1"/>
    <col min="15370" max="15370" width="10.625" customWidth="1"/>
    <col min="15373" max="15373" width="10.75" customWidth="1"/>
    <col min="15377" max="15378" width="11.125" customWidth="1"/>
    <col min="15623" max="15624" width="10.625" customWidth="1"/>
    <col min="15625" max="15625" width="11.75" customWidth="1"/>
    <col min="15626" max="15626" width="10.625" customWidth="1"/>
    <col min="15629" max="15629" width="10.75" customWidth="1"/>
    <col min="15633" max="15634" width="11.125" customWidth="1"/>
    <col min="15879" max="15880" width="10.625" customWidth="1"/>
    <col min="15881" max="15881" width="11.75" customWidth="1"/>
    <col min="15882" max="15882" width="10.625" customWidth="1"/>
    <col min="15885" max="15885" width="10.75" customWidth="1"/>
    <col min="15889" max="15890" width="11.125" customWidth="1"/>
    <col min="16135" max="16136" width="10.625" customWidth="1"/>
    <col min="16137" max="16137" width="11.75" customWidth="1"/>
    <col min="16138" max="16138" width="10.625" customWidth="1"/>
    <col min="16141" max="16141" width="10.75" customWidth="1"/>
    <col min="16145" max="16146" width="11.125" customWidth="1"/>
  </cols>
  <sheetData>
    <row r="1" spans="1:25" ht="14.25" thickBot="1">
      <c r="A1" t="s">
        <v>84</v>
      </c>
      <c r="G1" s="85"/>
      <c r="N1" s="85"/>
      <c r="R1" s="213" t="s">
        <v>108</v>
      </c>
      <c r="S1" s="214"/>
      <c r="T1" s="214"/>
      <c r="U1" s="214"/>
      <c r="V1" s="214"/>
    </row>
    <row r="2" spans="1:25" ht="23.25" customHeight="1" thickBot="1">
      <c r="A2" s="239" t="s">
        <v>114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156" t="s">
        <v>102</v>
      </c>
      <c r="M2" s="201" t="s">
        <v>104</v>
      </c>
      <c r="R2" s="213">
        <v>78</v>
      </c>
      <c r="S2" s="213" t="s">
        <v>97</v>
      </c>
      <c r="T2" s="214" t="s">
        <v>103</v>
      </c>
      <c r="U2" s="214" t="s">
        <v>101</v>
      </c>
      <c r="V2" s="215">
        <v>9.3000000000000007</v>
      </c>
      <c r="X2"/>
      <c r="Y2"/>
    </row>
    <row r="3" spans="1:25" ht="14.25" customHeight="1">
      <c r="A3" s="96"/>
      <c r="B3" s="96"/>
      <c r="C3" s="96"/>
      <c r="D3" s="96"/>
      <c r="E3" s="96"/>
      <c r="F3" s="96"/>
      <c r="G3" s="96"/>
      <c r="H3" s="96"/>
      <c r="I3" s="110"/>
      <c r="J3" s="110"/>
      <c r="K3" s="110"/>
      <c r="L3" s="156"/>
      <c r="M3" s="156"/>
      <c r="N3" s="85"/>
      <c r="R3" s="213"/>
      <c r="S3" s="216"/>
      <c r="T3" s="217" t="s">
        <v>104</v>
      </c>
      <c r="U3" s="216"/>
      <c r="V3" s="218">
        <v>7.8</v>
      </c>
      <c r="X3" s="130"/>
      <c r="Y3" s="130"/>
    </row>
    <row r="4" spans="1:25" ht="23.25" customHeight="1">
      <c r="A4" s="245" t="s">
        <v>113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85"/>
      <c r="R4" s="213"/>
      <c r="S4" s="213"/>
      <c r="T4" s="214" t="s">
        <v>105</v>
      </c>
      <c r="U4" s="214"/>
      <c r="V4" s="213"/>
      <c r="X4"/>
      <c r="Y4"/>
    </row>
    <row r="5" spans="1:25" ht="17.25" customHeight="1">
      <c r="A5" s="96"/>
      <c r="B5" s="96"/>
      <c r="C5" s="96"/>
      <c r="D5" s="96"/>
      <c r="E5" s="96"/>
      <c r="F5" s="96"/>
      <c r="G5" s="96"/>
      <c r="H5" s="96"/>
      <c r="I5" s="110"/>
      <c r="J5" s="110"/>
      <c r="K5" s="110"/>
      <c r="L5" s="156"/>
      <c r="M5" s="156"/>
      <c r="N5" s="85"/>
      <c r="R5" s="213"/>
      <c r="S5" s="216"/>
      <c r="T5" s="216"/>
      <c r="U5" s="216"/>
      <c r="V5" s="216"/>
      <c r="X5" s="130"/>
      <c r="Y5" s="130"/>
    </row>
    <row r="6" spans="1:25" ht="22.5" customHeight="1" thickBot="1">
      <c r="A6" s="103" t="s">
        <v>88</v>
      </c>
      <c r="I6" s="258" t="s">
        <v>118</v>
      </c>
      <c r="J6" s="258"/>
      <c r="K6" s="258"/>
      <c r="L6" s="258"/>
      <c r="M6" s="258"/>
      <c r="R6" s="213"/>
      <c r="S6" s="213"/>
      <c r="T6" s="214"/>
      <c r="U6" s="214"/>
      <c r="V6" s="213"/>
    </row>
    <row r="7" spans="1:25" ht="30.75" customHeight="1" thickTop="1">
      <c r="A7" s="225" t="s">
        <v>78</v>
      </c>
      <c r="B7" s="241" t="s">
        <v>82</v>
      </c>
      <c r="C7" s="242" t="s">
        <v>79</v>
      </c>
      <c r="D7" s="243" t="s">
        <v>6</v>
      </c>
      <c r="E7" s="229" t="s">
        <v>85</v>
      </c>
      <c r="F7" s="106" t="s">
        <v>87</v>
      </c>
      <c r="G7" s="229" t="s">
        <v>110</v>
      </c>
      <c r="H7" s="252" t="s">
        <v>111</v>
      </c>
      <c r="I7" s="259" t="s">
        <v>77</v>
      </c>
      <c r="J7" s="260"/>
      <c r="K7" s="261" t="s">
        <v>93</v>
      </c>
      <c r="L7" s="275" t="s">
        <v>98</v>
      </c>
      <c r="M7" s="276"/>
      <c r="R7" s="213"/>
      <c r="S7" s="224" t="s">
        <v>77</v>
      </c>
      <c r="T7" s="224"/>
      <c r="U7" s="222" t="s">
        <v>116</v>
      </c>
      <c r="V7" s="222" t="s">
        <v>115</v>
      </c>
      <c r="X7" s="134" t="s">
        <v>94</v>
      </c>
      <c r="Y7" s="135" t="s">
        <v>95</v>
      </c>
    </row>
    <row r="8" spans="1:25" ht="17.25" customHeight="1">
      <c r="A8" s="225"/>
      <c r="B8" s="225"/>
      <c r="C8" s="242"/>
      <c r="D8" s="244"/>
      <c r="E8" s="230"/>
      <c r="F8" s="107" t="s">
        <v>86</v>
      </c>
      <c r="G8" s="230"/>
      <c r="H8" s="253"/>
      <c r="I8" s="262" t="s">
        <v>80</v>
      </c>
      <c r="J8" s="102" t="s">
        <v>81</v>
      </c>
      <c r="K8" s="263"/>
      <c r="L8" s="277" t="s">
        <v>99</v>
      </c>
      <c r="M8" s="278" t="s">
        <v>100</v>
      </c>
      <c r="O8" s="86" t="s">
        <v>73</v>
      </c>
      <c r="P8" s="86" t="s">
        <v>74</v>
      </c>
      <c r="Q8" s="174"/>
      <c r="R8" s="213"/>
      <c r="S8" s="219" t="s">
        <v>80</v>
      </c>
      <c r="T8" s="219" t="s">
        <v>81</v>
      </c>
      <c r="U8" s="223"/>
      <c r="V8" s="223"/>
      <c r="X8" s="136" t="s">
        <v>91</v>
      </c>
      <c r="Y8" s="137" t="s">
        <v>91</v>
      </c>
    </row>
    <row r="9" spans="1:25" ht="20.100000000000001" hidden="1" customHeight="1">
      <c r="A9" s="7" t="s">
        <v>8</v>
      </c>
      <c r="B9" s="8">
        <v>1</v>
      </c>
      <c r="C9" s="44" t="s">
        <v>58</v>
      </c>
      <c r="D9" s="9" t="s">
        <v>57</v>
      </c>
      <c r="E9" s="9"/>
      <c r="F9" s="9"/>
      <c r="G9" s="45"/>
      <c r="I9" s="264"/>
      <c r="J9" s="111"/>
      <c r="K9" s="265"/>
      <c r="L9" s="279"/>
      <c r="M9" s="163"/>
      <c r="R9" s="213"/>
      <c r="S9" s="214"/>
      <c r="T9" s="214"/>
      <c r="U9" s="214"/>
      <c r="V9" s="214"/>
      <c r="X9" s="138"/>
      <c r="Y9" s="133"/>
    </row>
    <row r="10" spans="1:25" ht="20.100000000000001" hidden="1" customHeight="1">
      <c r="A10" s="10"/>
      <c r="B10" s="16">
        <v>2</v>
      </c>
      <c r="C10" s="48" t="s">
        <v>58</v>
      </c>
      <c r="D10" s="49" t="s">
        <v>57</v>
      </c>
      <c r="E10" s="49"/>
      <c r="F10" s="49"/>
      <c r="G10" s="70"/>
      <c r="I10" s="264"/>
      <c r="J10" s="111"/>
      <c r="K10" s="265"/>
      <c r="L10" s="279"/>
      <c r="M10" s="163"/>
      <c r="R10" s="213"/>
      <c r="S10" s="214"/>
      <c r="T10" s="214"/>
      <c r="U10" s="214"/>
      <c r="V10" s="214"/>
      <c r="X10" s="138"/>
      <c r="Y10" s="133"/>
    </row>
    <row r="11" spans="1:25" ht="20.100000000000001" hidden="1" customHeight="1">
      <c r="A11" s="10"/>
      <c r="B11" s="16">
        <v>3</v>
      </c>
      <c r="C11" s="48" t="s">
        <v>58</v>
      </c>
      <c r="D11" s="49"/>
      <c r="E11" s="49"/>
      <c r="F11" s="49"/>
      <c r="G11" s="70"/>
      <c r="I11" s="264"/>
      <c r="J11" s="111"/>
      <c r="K11" s="265"/>
      <c r="L11" s="279"/>
      <c r="M11" s="280"/>
      <c r="R11" s="213"/>
      <c r="S11" s="214"/>
      <c r="T11" s="214"/>
      <c r="U11" s="214"/>
      <c r="V11" s="214"/>
      <c r="X11" s="138"/>
      <c r="Y11" s="133"/>
    </row>
    <row r="12" spans="1:25" ht="21.95" customHeight="1">
      <c r="A12" s="7" t="s">
        <v>8</v>
      </c>
      <c r="B12" s="16">
        <v>112</v>
      </c>
      <c r="C12" s="16" t="s">
        <v>1</v>
      </c>
      <c r="D12" s="49">
        <v>105</v>
      </c>
      <c r="E12" s="175">
        <v>91</v>
      </c>
      <c r="F12" s="175">
        <v>72</v>
      </c>
      <c r="G12" s="204">
        <f>ROUND(R$2*D12,0)</f>
        <v>8190</v>
      </c>
      <c r="H12" s="254">
        <f t="shared" ref="H12:H43" si="0">IF(M$2="中間期","",IF(M$2="夏季",X12,Y12))</f>
        <v>820</v>
      </c>
      <c r="I12" s="266"/>
      <c r="J12" s="153"/>
      <c r="K12" s="267"/>
      <c r="L12" s="281" t="str">
        <f>IF(AND(I12="",J12=""),"",SUM(S12:T12))</f>
        <v/>
      </c>
      <c r="M12" s="207" t="str">
        <f>IF(K12="","",SUM(U12:V12))</f>
        <v/>
      </c>
      <c r="N12" s="62" t="s">
        <v>75</v>
      </c>
      <c r="O12">
        <v>6.1565920353049561</v>
      </c>
      <c r="P12">
        <v>2.4205742450352163</v>
      </c>
      <c r="Q12" s="154"/>
      <c r="R12" s="213"/>
      <c r="S12" s="220" t="str">
        <f>IF(I12="","",G12)</f>
        <v/>
      </c>
      <c r="T12" s="220" t="str">
        <f>IF(J12="","",ROUNDUP(G12/2,0))</f>
        <v/>
      </c>
      <c r="U12" s="220" t="str">
        <f>IF(I12="","",H12)</f>
        <v/>
      </c>
      <c r="V12" s="220" t="str">
        <f>IF(J12="","",ROUNDUP(H12/2,0))</f>
        <v/>
      </c>
      <c r="X12" s="139">
        <f>ROUNDUP(D12*$V$2,-1)</f>
        <v>980</v>
      </c>
      <c r="Y12" s="129">
        <f>ROUNDUP(D12*$V$3,-1)</f>
        <v>820</v>
      </c>
    </row>
    <row r="13" spans="1:25" ht="21.95" customHeight="1">
      <c r="A13" s="10"/>
      <c r="B13" s="16">
        <v>113</v>
      </c>
      <c r="C13" s="16" t="s">
        <v>1</v>
      </c>
      <c r="D13" s="49">
        <v>105</v>
      </c>
      <c r="E13" s="175">
        <v>91</v>
      </c>
      <c r="F13" s="175">
        <v>72</v>
      </c>
      <c r="G13" s="205">
        <f t="shared" ref="G13:G43" si="1">ROUND(R$2*D13,0)</f>
        <v>8190</v>
      </c>
      <c r="H13" s="255">
        <f t="shared" si="0"/>
        <v>820</v>
      </c>
      <c r="I13" s="268"/>
      <c r="J13" s="114"/>
      <c r="K13" s="269"/>
      <c r="L13" s="282" t="str">
        <f t="shared" ref="L13:L43" si="2">IF(AND(I13="",J13=""),"",SUM(S13:T13))</f>
        <v/>
      </c>
      <c r="M13" s="205" t="str">
        <f t="shared" ref="M13:M43" si="3">IF(K13="","",SUM(U13:V13))</f>
        <v/>
      </c>
      <c r="N13" s="62" t="s">
        <v>76</v>
      </c>
      <c r="O13">
        <v>5.8806665814312664</v>
      </c>
      <c r="P13">
        <v>3.8706777768423195</v>
      </c>
      <c r="R13" s="213"/>
      <c r="S13" s="220" t="str">
        <f t="shared" ref="S13:S43" si="4">IF(I13="","",G13)</f>
        <v/>
      </c>
      <c r="T13" s="220" t="str">
        <f t="shared" ref="T13:T43" si="5">IF(J13="","",ROUNDUP(G13/2,0))</f>
        <v/>
      </c>
      <c r="U13" s="220" t="str">
        <f t="shared" ref="U13:U43" si="6">IF(I13="","",H13)</f>
        <v/>
      </c>
      <c r="V13" s="220" t="str">
        <f t="shared" ref="V13:V43" si="7">IF(J13="","",ROUNDUP(H13/2,0))</f>
        <v/>
      </c>
      <c r="X13" s="203">
        <f>ROUNDUP(D13*$V$2,-1)</f>
        <v>980</v>
      </c>
      <c r="Y13" s="127">
        <f>ROUNDUP(D13*$V$3,-1)</f>
        <v>820</v>
      </c>
    </row>
    <row r="14" spans="1:25" ht="21.95" customHeight="1">
      <c r="A14" s="10"/>
      <c r="B14" s="16">
        <v>204</v>
      </c>
      <c r="C14" s="16" t="s">
        <v>1</v>
      </c>
      <c r="D14" s="49">
        <v>105</v>
      </c>
      <c r="E14" s="175">
        <v>91</v>
      </c>
      <c r="F14" s="175">
        <v>72</v>
      </c>
      <c r="G14" s="205">
        <f t="shared" si="1"/>
        <v>8190</v>
      </c>
      <c r="H14" s="255">
        <f t="shared" si="0"/>
        <v>820</v>
      </c>
      <c r="I14" s="268"/>
      <c r="J14" s="114"/>
      <c r="K14" s="269"/>
      <c r="L14" s="282" t="str">
        <f t="shared" si="2"/>
        <v/>
      </c>
      <c r="M14" s="205" t="str">
        <f t="shared" si="3"/>
        <v/>
      </c>
      <c r="R14" s="213"/>
      <c r="S14" s="220" t="str">
        <f t="shared" si="4"/>
        <v/>
      </c>
      <c r="T14" s="220" t="str">
        <f t="shared" si="5"/>
        <v/>
      </c>
      <c r="U14" s="220" t="str">
        <f t="shared" si="6"/>
        <v/>
      </c>
      <c r="V14" s="220" t="str">
        <f t="shared" si="7"/>
        <v/>
      </c>
      <c r="X14" s="203">
        <f t="shared" ref="X14:X43" si="8">ROUNDUP(D14*$V$2,-1)</f>
        <v>980</v>
      </c>
      <c r="Y14" s="127">
        <f t="shared" ref="Y14:Y43" si="9">ROUNDUP(D14*$V$3,-1)</f>
        <v>820</v>
      </c>
    </row>
    <row r="15" spans="1:25" ht="21.95" customHeight="1">
      <c r="A15" s="10"/>
      <c r="B15" s="16">
        <v>205</v>
      </c>
      <c r="C15" s="16" t="s">
        <v>1</v>
      </c>
      <c r="D15" s="49">
        <v>105</v>
      </c>
      <c r="E15" s="175">
        <v>91</v>
      </c>
      <c r="F15" s="175">
        <v>72</v>
      </c>
      <c r="G15" s="205">
        <f t="shared" si="1"/>
        <v>8190</v>
      </c>
      <c r="H15" s="255">
        <f t="shared" si="0"/>
        <v>820</v>
      </c>
      <c r="I15" s="268"/>
      <c r="J15" s="114"/>
      <c r="K15" s="269"/>
      <c r="L15" s="282" t="str">
        <f t="shared" si="2"/>
        <v/>
      </c>
      <c r="M15" s="205" t="str">
        <f t="shared" si="3"/>
        <v/>
      </c>
      <c r="R15" s="213"/>
      <c r="S15" s="220" t="str">
        <f t="shared" si="4"/>
        <v/>
      </c>
      <c r="T15" s="220" t="str">
        <f t="shared" si="5"/>
        <v/>
      </c>
      <c r="U15" s="220" t="str">
        <f t="shared" si="6"/>
        <v/>
      </c>
      <c r="V15" s="220" t="str">
        <f t="shared" si="7"/>
        <v/>
      </c>
      <c r="X15" s="203">
        <f t="shared" si="8"/>
        <v>980</v>
      </c>
      <c r="Y15" s="127">
        <f t="shared" si="9"/>
        <v>820</v>
      </c>
    </row>
    <row r="16" spans="1:25" ht="21.95" customHeight="1">
      <c r="A16" s="10"/>
      <c r="B16" s="16">
        <v>301</v>
      </c>
      <c r="C16" s="16" t="s">
        <v>1</v>
      </c>
      <c r="D16" s="49">
        <v>143.34</v>
      </c>
      <c r="E16" s="175">
        <v>120</v>
      </c>
      <c r="F16" s="175">
        <v>72</v>
      </c>
      <c r="G16" s="205">
        <f t="shared" si="1"/>
        <v>11181</v>
      </c>
      <c r="H16" s="255">
        <f t="shared" si="0"/>
        <v>1120</v>
      </c>
      <c r="I16" s="268"/>
      <c r="J16" s="114"/>
      <c r="K16" s="269"/>
      <c r="L16" s="282" t="str">
        <f t="shared" si="2"/>
        <v/>
      </c>
      <c r="M16" s="205" t="str">
        <f t="shared" si="3"/>
        <v/>
      </c>
      <c r="R16" s="213"/>
      <c r="S16" s="220" t="str">
        <f t="shared" si="4"/>
        <v/>
      </c>
      <c r="T16" s="220" t="str">
        <f t="shared" si="5"/>
        <v/>
      </c>
      <c r="U16" s="220" t="str">
        <f t="shared" si="6"/>
        <v/>
      </c>
      <c r="V16" s="220" t="str">
        <f t="shared" si="7"/>
        <v/>
      </c>
      <c r="X16" s="203">
        <f t="shared" si="8"/>
        <v>1340</v>
      </c>
      <c r="Y16" s="127">
        <f t="shared" si="9"/>
        <v>1120</v>
      </c>
    </row>
    <row r="17" spans="1:25" ht="21.95" customHeight="1">
      <c r="A17" s="10"/>
      <c r="B17" s="11">
        <v>302</v>
      </c>
      <c r="C17" s="11" t="s">
        <v>1</v>
      </c>
      <c r="D17" s="12">
        <v>143.34</v>
      </c>
      <c r="E17" s="176">
        <v>120</v>
      </c>
      <c r="F17" s="177">
        <v>72</v>
      </c>
      <c r="G17" s="206">
        <f t="shared" si="1"/>
        <v>11181</v>
      </c>
      <c r="H17" s="256">
        <f t="shared" si="0"/>
        <v>1120</v>
      </c>
      <c r="I17" s="270"/>
      <c r="J17" s="115"/>
      <c r="K17" s="271"/>
      <c r="L17" s="283" t="str">
        <f t="shared" si="2"/>
        <v/>
      </c>
      <c r="M17" s="208" t="str">
        <f t="shared" si="3"/>
        <v/>
      </c>
      <c r="R17" s="213"/>
      <c r="S17" s="220" t="str">
        <f t="shared" si="4"/>
        <v/>
      </c>
      <c r="T17" s="220" t="str">
        <f t="shared" si="5"/>
        <v/>
      </c>
      <c r="U17" s="220" t="str">
        <f t="shared" si="6"/>
        <v/>
      </c>
      <c r="V17" s="220" t="str">
        <f t="shared" si="7"/>
        <v/>
      </c>
      <c r="X17" s="203">
        <f t="shared" si="8"/>
        <v>1340</v>
      </c>
      <c r="Y17" s="127">
        <f t="shared" si="9"/>
        <v>1120</v>
      </c>
    </row>
    <row r="18" spans="1:25" ht="21.95" customHeight="1">
      <c r="A18" s="7" t="s">
        <v>9</v>
      </c>
      <c r="B18" s="8">
        <v>201</v>
      </c>
      <c r="C18" s="8" t="s">
        <v>59</v>
      </c>
      <c r="D18" s="9">
        <v>144.57</v>
      </c>
      <c r="E18" s="178">
        <v>120</v>
      </c>
      <c r="F18" s="178">
        <v>72</v>
      </c>
      <c r="G18" s="207">
        <f t="shared" si="1"/>
        <v>11276</v>
      </c>
      <c r="H18" s="257">
        <f t="shared" si="0"/>
        <v>1130</v>
      </c>
      <c r="I18" s="266"/>
      <c r="J18" s="113"/>
      <c r="K18" s="267"/>
      <c r="L18" s="284" t="str">
        <f t="shared" si="2"/>
        <v/>
      </c>
      <c r="M18" s="209" t="str">
        <f t="shared" si="3"/>
        <v/>
      </c>
      <c r="R18" s="213"/>
      <c r="S18" s="220" t="str">
        <f t="shared" si="4"/>
        <v/>
      </c>
      <c r="T18" s="220" t="str">
        <f t="shared" si="5"/>
        <v/>
      </c>
      <c r="U18" s="220" t="str">
        <f t="shared" si="6"/>
        <v/>
      </c>
      <c r="V18" s="220" t="str">
        <f t="shared" si="7"/>
        <v/>
      </c>
      <c r="X18" s="139">
        <f t="shared" si="8"/>
        <v>1350</v>
      </c>
      <c r="Y18" s="129">
        <f t="shared" si="9"/>
        <v>1130</v>
      </c>
    </row>
    <row r="19" spans="1:25" ht="21.95" customHeight="1">
      <c r="A19" s="47"/>
      <c r="B19" s="11">
        <v>202</v>
      </c>
      <c r="C19" s="11" t="s">
        <v>2</v>
      </c>
      <c r="D19" s="12">
        <v>321</v>
      </c>
      <c r="E19" s="176">
        <v>304</v>
      </c>
      <c r="F19" s="176">
        <v>72</v>
      </c>
      <c r="G19" s="208">
        <f t="shared" si="1"/>
        <v>25038</v>
      </c>
      <c r="H19" s="256">
        <f t="shared" si="0"/>
        <v>2510</v>
      </c>
      <c r="I19" s="270"/>
      <c r="J19" s="115"/>
      <c r="K19" s="271"/>
      <c r="L19" s="285" t="str">
        <f t="shared" si="2"/>
        <v/>
      </c>
      <c r="M19" s="206" t="str">
        <f t="shared" si="3"/>
        <v/>
      </c>
      <c r="R19" s="213"/>
      <c r="S19" s="220" t="str">
        <f t="shared" si="4"/>
        <v/>
      </c>
      <c r="T19" s="220" t="str">
        <f t="shared" si="5"/>
        <v/>
      </c>
      <c r="U19" s="220" t="str">
        <f t="shared" si="6"/>
        <v/>
      </c>
      <c r="V19" s="220" t="str">
        <f t="shared" si="7"/>
        <v/>
      </c>
      <c r="X19" s="202">
        <f t="shared" si="8"/>
        <v>2990</v>
      </c>
      <c r="Y19" s="127">
        <f t="shared" si="9"/>
        <v>2510</v>
      </c>
    </row>
    <row r="20" spans="1:25" ht="21.95" customHeight="1">
      <c r="A20" s="13" t="s">
        <v>10</v>
      </c>
      <c r="B20" s="8">
        <v>101</v>
      </c>
      <c r="C20" s="8" t="s">
        <v>12</v>
      </c>
      <c r="D20" s="9">
        <v>65.319999999999993</v>
      </c>
      <c r="E20" s="178">
        <v>60</v>
      </c>
      <c r="F20" s="179">
        <v>72</v>
      </c>
      <c r="G20" s="209">
        <f t="shared" si="1"/>
        <v>5095</v>
      </c>
      <c r="H20" s="257">
        <f t="shared" si="0"/>
        <v>510</v>
      </c>
      <c r="I20" s="266"/>
      <c r="J20" s="113"/>
      <c r="K20" s="267"/>
      <c r="L20" s="281" t="str">
        <f t="shared" si="2"/>
        <v/>
      </c>
      <c r="M20" s="207" t="str">
        <f t="shared" si="3"/>
        <v/>
      </c>
      <c r="N20" s="63"/>
      <c r="R20" s="213"/>
      <c r="S20" s="220" t="str">
        <f t="shared" si="4"/>
        <v/>
      </c>
      <c r="T20" s="220" t="str">
        <f t="shared" si="5"/>
        <v/>
      </c>
      <c r="U20" s="220" t="str">
        <f t="shared" si="6"/>
        <v/>
      </c>
      <c r="V20" s="220" t="str">
        <f t="shared" si="7"/>
        <v/>
      </c>
      <c r="X20" s="139">
        <f t="shared" si="8"/>
        <v>610</v>
      </c>
      <c r="Y20" s="129">
        <f t="shared" si="9"/>
        <v>510</v>
      </c>
    </row>
    <row r="21" spans="1:25" ht="21.95" customHeight="1">
      <c r="A21" s="13"/>
      <c r="B21" s="16">
        <v>102</v>
      </c>
      <c r="C21" s="16" t="s">
        <v>12</v>
      </c>
      <c r="D21" s="49">
        <v>65.760000000000005</v>
      </c>
      <c r="E21" s="175">
        <v>60</v>
      </c>
      <c r="F21" s="175">
        <v>72</v>
      </c>
      <c r="G21" s="205">
        <f t="shared" si="1"/>
        <v>5129</v>
      </c>
      <c r="H21" s="255">
        <f t="shared" si="0"/>
        <v>520</v>
      </c>
      <c r="I21" s="268"/>
      <c r="J21" s="114"/>
      <c r="K21" s="269"/>
      <c r="L21" s="282" t="str">
        <f t="shared" si="2"/>
        <v/>
      </c>
      <c r="M21" s="205" t="str">
        <f t="shared" si="3"/>
        <v/>
      </c>
      <c r="N21" s="63"/>
      <c r="R21" s="213"/>
      <c r="S21" s="220" t="str">
        <f t="shared" si="4"/>
        <v/>
      </c>
      <c r="T21" s="220" t="str">
        <f t="shared" si="5"/>
        <v/>
      </c>
      <c r="U21" s="220" t="str">
        <f t="shared" si="6"/>
        <v/>
      </c>
      <c r="V21" s="220" t="str">
        <f t="shared" si="7"/>
        <v/>
      </c>
      <c r="X21" s="140">
        <f t="shared" si="8"/>
        <v>620</v>
      </c>
      <c r="Y21" s="127">
        <f t="shared" si="9"/>
        <v>520</v>
      </c>
    </row>
    <row r="22" spans="1:25" ht="21.95" customHeight="1">
      <c r="A22" s="13"/>
      <c r="B22" s="16">
        <v>105</v>
      </c>
      <c r="C22" s="16" t="s">
        <v>12</v>
      </c>
      <c r="D22" s="49">
        <v>65.319999999999993</v>
      </c>
      <c r="E22" s="175">
        <v>60</v>
      </c>
      <c r="F22" s="175">
        <v>72</v>
      </c>
      <c r="G22" s="205">
        <f t="shared" si="1"/>
        <v>5095</v>
      </c>
      <c r="H22" s="255">
        <f t="shared" si="0"/>
        <v>510</v>
      </c>
      <c r="I22" s="268"/>
      <c r="J22" s="114"/>
      <c r="K22" s="269"/>
      <c r="L22" s="282" t="str">
        <f t="shared" si="2"/>
        <v/>
      </c>
      <c r="M22" s="205" t="str">
        <f t="shared" si="3"/>
        <v/>
      </c>
      <c r="N22" s="63"/>
      <c r="R22" s="213"/>
      <c r="S22" s="220" t="str">
        <f t="shared" si="4"/>
        <v/>
      </c>
      <c r="T22" s="220" t="str">
        <f t="shared" si="5"/>
        <v/>
      </c>
      <c r="U22" s="220" t="str">
        <f t="shared" si="6"/>
        <v/>
      </c>
      <c r="V22" s="220" t="str">
        <f t="shared" si="7"/>
        <v/>
      </c>
      <c r="X22" s="140">
        <f t="shared" si="8"/>
        <v>610</v>
      </c>
      <c r="Y22" s="127">
        <f t="shared" si="9"/>
        <v>510</v>
      </c>
    </row>
    <row r="23" spans="1:25" ht="21.95" customHeight="1">
      <c r="A23" s="13"/>
      <c r="B23" s="16">
        <v>106</v>
      </c>
      <c r="C23" s="16" t="s">
        <v>12</v>
      </c>
      <c r="D23" s="49">
        <v>69.239999999999995</v>
      </c>
      <c r="E23" s="175">
        <v>60</v>
      </c>
      <c r="F23" s="175">
        <v>72</v>
      </c>
      <c r="G23" s="205">
        <f t="shared" si="1"/>
        <v>5401</v>
      </c>
      <c r="H23" s="255">
        <f t="shared" si="0"/>
        <v>550</v>
      </c>
      <c r="I23" s="268"/>
      <c r="J23" s="114"/>
      <c r="K23" s="269"/>
      <c r="L23" s="282" t="str">
        <f t="shared" si="2"/>
        <v/>
      </c>
      <c r="M23" s="205" t="str">
        <f t="shared" si="3"/>
        <v/>
      </c>
      <c r="N23" s="63"/>
      <c r="R23" s="213"/>
      <c r="S23" s="220" t="str">
        <f t="shared" si="4"/>
        <v/>
      </c>
      <c r="T23" s="220" t="str">
        <f t="shared" si="5"/>
        <v/>
      </c>
      <c r="U23" s="220" t="str">
        <f t="shared" si="6"/>
        <v/>
      </c>
      <c r="V23" s="220" t="str">
        <f t="shared" si="7"/>
        <v/>
      </c>
      <c r="X23" s="140">
        <f t="shared" si="8"/>
        <v>650</v>
      </c>
      <c r="Y23" s="127">
        <f t="shared" si="9"/>
        <v>550</v>
      </c>
    </row>
    <row r="24" spans="1:25" ht="21.95" customHeight="1">
      <c r="A24" s="13"/>
      <c r="B24" s="16">
        <v>201</v>
      </c>
      <c r="C24" s="16" t="s">
        <v>12</v>
      </c>
      <c r="D24" s="49">
        <v>65.319999999999993</v>
      </c>
      <c r="E24" s="175">
        <v>45</v>
      </c>
      <c r="F24" s="175">
        <v>72</v>
      </c>
      <c r="G24" s="205">
        <f t="shared" si="1"/>
        <v>5095</v>
      </c>
      <c r="H24" s="255">
        <f t="shared" si="0"/>
        <v>510</v>
      </c>
      <c r="I24" s="268"/>
      <c r="J24" s="114"/>
      <c r="K24" s="269"/>
      <c r="L24" s="282" t="str">
        <f t="shared" si="2"/>
        <v/>
      </c>
      <c r="M24" s="205" t="str">
        <f t="shared" si="3"/>
        <v/>
      </c>
      <c r="N24" s="63"/>
      <c r="R24" s="213"/>
      <c r="S24" s="220" t="str">
        <f t="shared" si="4"/>
        <v/>
      </c>
      <c r="T24" s="220" t="str">
        <f t="shared" si="5"/>
        <v/>
      </c>
      <c r="U24" s="220" t="str">
        <f t="shared" si="6"/>
        <v/>
      </c>
      <c r="V24" s="220" t="str">
        <f t="shared" si="7"/>
        <v/>
      </c>
      <c r="X24" s="140">
        <f t="shared" si="8"/>
        <v>610</v>
      </c>
      <c r="Y24" s="127">
        <f t="shared" si="9"/>
        <v>510</v>
      </c>
    </row>
    <row r="25" spans="1:25" ht="21.95" customHeight="1">
      <c r="A25" s="13"/>
      <c r="B25" s="16">
        <v>202</v>
      </c>
      <c r="C25" s="16" t="s">
        <v>12</v>
      </c>
      <c r="D25" s="49">
        <v>65.599999999999994</v>
      </c>
      <c r="E25" s="175">
        <v>45</v>
      </c>
      <c r="F25" s="175">
        <v>72</v>
      </c>
      <c r="G25" s="205">
        <f t="shared" si="1"/>
        <v>5117</v>
      </c>
      <c r="H25" s="255">
        <f t="shared" si="0"/>
        <v>520</v>
      </c>
      <c r="I25" s="268"/>
      <c r="J25" s="114"/>
      <c r="K25" s="269"/>
      <c r="L25" s="282" t="str">
        <f t="shared" si="2"/>
        <v/>
      </c>
      <c r="M25" s="205" t="str">
        <f t="shared" si="3"/>
        <v/>
      </c>
      <c r="N25" s="63"/>
      <c r="R25" s="213"/>
      <c r="S25" s="220" t="str">
        <f t="shared" si="4"/>
        <v/>
      </c>
      <c r="T25" s="220" t="str">
        <f t="shared" si="5"/>
        <v/>
      </c>
      <c r="U25" s="220" t="str">
        <f t="shared" si="6"/>
        <v/>
      </c>
      <c r="V25" s="220" t="str">
        <f t="shared" si="7"/>
        <v/>
      </c>
      <c r="X25" s="140">
        <f t="shared" si="8"/>
        <v>620</v>
      </c>
      <c r="Y25" s="127">
        <f t="shared" si="9"/>
        <v>520</v>
      </c>
    </row>
    <row r="26" spans="1:25" ht="21.95" customHeight="1">
      <c r="A26" s="13"/>
      <c r="B26" s="16">
        <v>205</v>
      </c>
      <c r="C26" s="16" t="s">
        <v>12</v>
      </c>
      <c r="D26" s="49">
        <v>65.319999999999993</v>
      </c>
      <c r="E26" s="175">
        <v>60</v>
      </c>
      <c r="F26" s="175">
        <v>72</v>
      </c>
      <c r="G26" s="205">
        <f t="shared" si="1"/>
        <v>5095</v>
      </c>
      <c r="H26" s="255">
        <f t="shared" si="0"/>
        <v>510</v>
      </c>
      <c r="I26" s="268"/>
      <c r="J26" s="114"/>
      <c r="K26" s="269"/>
      <c r="L26" s="282" t="str">
        <f t="shared" si="2"/>
        <v/>
      </c>
      <c r="M26" s="205" t="str">
        <f t="shared" si="3"/>
        <v/>
      </c>
      <c r="N26" s="63"/>
      <c r="R26" s="213"/>
      <c r="S26" s="220" t="str">
        <f t="shared" si="4"/>
        <v/>
      </c>
      <c r="T26" s="220" t="str">
        <f t="shared" si="5"/>
        <v/>
      </c>
      <c r="U26" s="220" t="str">
        <f t="shared" si="6"/>
        <v/>
      </c>
      <c r="V26" s="220" t="str">
        <f t="shared" si="7"/>
        <v/>
      </c>
      <c r="X26" s="140">
        <f t="shared" si="8"/>
        <v>610</v>
      </c>
      <c r="Y26" s="127">
        <f t="shared" si="9"/>
        <v>510</v>
      </c>
    </row>
    <row r="27" spans="1:25" ht="21.95" customHeight="1">
      <c r="A27" s="13"/>
      <c r="B27" s="16">
        <v>206</v>
      </c>
      <c r="C27" s="16" t="s">
        <v>12</v>
      </c>
      <c r="D27" s="49">
        <v>69.239999999999995</v>
      </c>
      <c r="E27" s="175">
        <v>60</v>
      </c>
      <c r="F27" s="175">
        <v>72</v>
      </c>
      <c r="G27" s="205">
        <f t="shared" si="1"/>
        <v>5401</v>
      </c>
      <c r="H27" s="255">
        <f t="shared" si="0"/>
        <v>550</v>
      </c>
      <c r="I27" s="268"/>
      <c r="J27" s="114"/>
      <c r="K27" s="269"/>
      <c r="L27" s="282" t="str">
        <f t="shared" si="2"/>
        <v/>
      </c>
      <c r="M27" s="205" t="str">
        <f t="shared" si="3"/>
        <v/>
      </c>
      <c r="N27" s="63"/>
      <c r="R27" s="213"/>
      <c r="S27" s="220" t="str">
        <f t="shared" si="4"/>
        <v/>
      </c>
      <c r="T27" s="220" t="str">
        <f t="shared" si="5"/>
        <v/>
      </c>
      <c r="U27" s="220" t="str">
        <f t="shared" si="6"/>
        <v/>
      </c>
      <c r="V27" s="220" t="str">
        <f t="shared" si="7"/>
        <v/>
      </c>
      <c r="X27" s="140">
        <f t="shared" si="8"/>
        <v>650</v>
      </c>
      <c r="Y27" s="127">
        <f t="shared" si="9"/>
        <v>550</v>
      </c>
    </row>
    <row r="28" spans="1:25" ht="21.95" customHeight="1">
      <c r="A28" s="13"/>
      <c r="B28" s="11">
        <v>301</v>
      </c>
      <c r="C28" s="11" t="s">
        <v>2</v>
      </c>
      <c r="D28" s="12">
        <v>224.9</v>
      </c>
      <c r="E28" s="176">
        <v>200</v>
      </c>
      <c r="F28" s="177">
        <v>72</v>
      </c>
      <c r="G28" s="206">
        <f t="shared" si="1"/>
        <v>17542</v>
      </c>
      <c r="H28" s="256">
        <f t="shared" si="0"/>
        <v>1760</v>
      </c>
      <c r="I28" s="270"/>
      <c r="J28" s="115"/>
      <c r="K28" s="271"/>
      <c r="L28" s="283" t="str">
        <f t="shared" si="2"/>
        <v/>
      </c>
      <c r="M28" s="208" t="str">
        <f t="shared" si="3"/>
        <v/>
      </c>
      <c r="N28" s="63"/>
      <c r="R28" s="213"/>
      <c r="S28" s="220" t="str">
        <f t="shared" si="4"/>
        <v/>
      </c>
      <c r="T28" s="220" t="str">
        <f t="shared" si="5"/>
        <v/>
      </c>
      <c r="U28" s="220" t="str">
        <f t="shared" si="6"/>
        <v/>
      </c>
      <c r="V28" s="220" t="str">
        <f t="shared" si="7"/>
        <v/>
      </c>
      <c r="X28" s="202">
        <f t="shared" si="8"/>
        <v>2100</v>
      </c>
      <c r="Y28" s="127">
        <f t="shared" si="9"/>
        <v>1760</v>
      </c>
    </row>
    <row r="29" spans="1:25" ht="21.95" customHeight="1">
      <c r="A29" s="51" t="s">
        <v>11</v>
      </c>
      <c r="B29" s="8">
        <v>101</v>
      </c>
      <c r="C29" s="8" t="s">
        <v>12</v>
      </c>
      <c r="D29" s="52">
        <v>84.55</v>
      </c>
      <c r="E29" s="178">
        <v>63</v>
      </c>
      <c r="F29" s="178">
        <v>72</v>
      </c>
      <c r="G29" s="207">
        <f t="shared" si="1"/>
        <v>6595</v>
      </c>
      <c r="H29" s="257">
        <f t="shared" si="0"/>
        <v>660</v>
      </c>
      <c r="I29" s="266"/>
      <c r="J29" s="113"/>
      <c r="K29" s="267"/>
      <c r="L29" s="284" t="str">
        <f t="shared" si="2"/>
        <v/>
      </c>
      <c r="M29" s="209" t="str">
        <f t="shared" si="3"/>
        <v/>
      </c>
      <c r="R29" s="213"/>
      <c r="S29" s="220" t="str">
        <f t="shared" si="4"/>
        <v/>
      </c>
      <c r="T29" s="220" t="str">
        <f t="shared" si="5"/>
        <v/>
      </c>
      <c r="U29" s="220" t="str">
        <f t="shared" si="6"/>
        <v/>
      </c>
      <c r="V29" s="220" t="str">
        <f t="shared" si="7"/>
        <v/>
      </c>
      <c r="X29" s="203">
        <f t="shared" si="8"/>
        <v>790</v>
      </c>
      <c r="Y29" s="129">
        <f t="shared" si="9"/>
        <v>660</v>
      </c>
    </row>
    <row r="30" spans="1:25" ht="21.95" customHeight="1">
      <c r="A30" s="50"/>
      <c r="B30" s="16">
        <v>102</v>
      </c>
      <c r="C30" s="16" t="s">
        <v>12</v>
      </c>
      <c r="D30" s="17">
        <v>69.78</v>
      </c>
      <c r="E30" s="175">
        <v>64</v>
      </c>
      <c r="F30" s="175">
        <v>72</v>
      </c>
      <c r="G30" s="205">
        <f t="shared" si="1"/>
        <v>5443</v>
      </c>
      <c r="H30" s="255">
        <f t="shared" si="0"/>
        <v>550</v>
      </c>
      <c r="I30" s="268"/>
      <c r="J30" s="114"/>
      <c r="K30" s="269"/>
      <c r="L30" s="282" t="str">
        <f t="shared" si="2"/>
        <v/>
      </c>
      <c r="M30" s="205" t="str">
        <f t="shared" si="3"/>
        <v/>
      </c>
      <c r="R30" s="213"/>
      <c r="S30" s="220" t="str">
        <f t="shared" si="4"/>
        <v/>
      </c>
      <c r="T30" s="220" t="str">
        <f t="shared" si="5"/>
        <v/>
      </c>
      <c r="U30" s="220" t="str">
        <f t="shared" si="6"/>
        <v/>
      </c>
      <c r="V30" s="220" t="str">
        <f t="shared" si="7"/>
        <v/>
      </c>
      <c r="X30" s="140">
        <f t="shared" si="8"/>
        <v>650</v>
      </c>
      <c r="Y30" s="127">
        <f t="shared" si="9"/>
        <v>550</v>
      </c>
    </row>
    <row r="31" spans="1:25" ht="21.95" customHeight="1">
      <c r="A31" s="50"/>
      <c r="B31" s="16">
        <v>103</v>
      </c>
      <c r="C31" s="16" t="s">
        <v>12</v>
      </c>
      <c r="D31" s="17">
        <v>66.17</v>
      </c>
      <c r="E31" s="175">
        <v>60</v>
      </c>
      <c r="F31" s="175">
        <v>72</v>
      </c>
      <c r="G31" s="205">
        <f t="shared" si="1"/>
        <v>5161</v>
      </c>
      <c r="H31" s="255">
        <f t="shared" si="0"/>
        <v>520</v>
      </c>
      <c r="I31" s="268"/>
      <c r="J31" s="114"/>
      <c r="K31" s="269"/>
      <c r="L31" s="282" t="str">
        <f t="shared" si="2"/>
        <v/>
      </c>
      <c r="M31" s="205" t="str">
        <f t="shared" si="3"/>
        <v/>
      </c>
      <c r="R31" s="213"/>
      <c r="S31" s="220" t="str">
        <f t="shared" si="4"/>
        <v/>
      </c>
      <c r="T31" s="220" t="str">
        <f t="shared" si="5"/>
        <v/>
      </c>
      <c r="U31" s="220" t="str">
        <f t="shared" si="6"/>
        <v/>
      </c>
      <c r="V31" s="220" t="str">
        <f t="shared" si="7"/>
        <v/>
      </c>
      <c r="X31" s="140">
        <f t="shared" si="8"/>
        <v>620</v>
      </c>
      <c r="Y31" s="127">
        <f t="shared" si="9"/>
        <v>520</v>
      </c>
    </row>
    <row r="32" spans="1:25" ht="21.95" customHeight="1">
      <c r="A32" s="50"/>
      <c r="B32" s="16">
        <v>104</v>
      </c>
      <c r="C32" s="16" t="s">
        <v>12</v>
      </c>
      <c r="D32" s="17">
        <v>69.44</v>
      </c>
      <c r="E32" s="175">
        <v>60</v>
      </c>
      <c r="F32" s="175">
        <v>72</v>
      </c>
      <c r="G32" s="205">
        <f t="shared" si="1"/>
        <v>5416</v>
      </c>
      <c r="H32" s="255">
        <f t="shared" si="0"/>
        <v>550</v>
      </c>
      <c r="I32" s="268"/>
      <c r="J32" s="114"/>
      <c r="K32" s="269"/>
      <c r="L32" s="282" t="str">
        <f t="shared" si="2"/>
        <v/>
      </c>
      <c r="M32" s="205" t="str">
        <f t="shared" si="3"/>
        <v/>
      </c>
      <c r="R32" s="213"/>
      <c r="S32" s="220" t="str">
        <f t="shared" si="4"/>
        <v/>
      </c>
      <c r="T32" s="220" t="str">
        <f t="shared" si="5"/>
        <v/>
      </c>
      <c r="U32" s="220" t="str">
        <f t="shared" si="6"/>
        <v/>
      </c>
      <c r="V32" s="220" t="str">
        <f t="shared" si="7"/>
        <v/>
      </c>
      <c r="X32" s="140">
        <f t="shared" si="8"/>
        <v>650</v>
      </c>
      <c r="Y32" s="127">
        <f t="shared" si="9"/>
        <v>550</v>
      </c>
    </row>
    <row r="33" spans="1:25" ht="21.95" hidden="1" customHeight="1">
      <c r="A33" s="50"/>
      <c r="B33" s="16">
        <v>105</v>
      </c>
      <c r="C33" s="16" t="s">
        <v>60</v>
      </c>
      <c r="D33" s="17"/>
      <c r="E33" s="175"/>
      <c r="F33" s="175">
        <v>72</v>
      </c>
      <c r="G33" s="205">
        <f t="shared" si="1"/>
        <v>0</v>
      </c>
      <c r="H33" s="255">
        <f t="shared" si="0"/>
        <v>0</v>
      </c>
      <c r="I33" s="268"/>
      <c r="J33" s="114"/>
      <c r="K33" s="269"/>
      <c r="L33" s="282" t="str">
        <f t="shared" si="2"/>
        <v/>
      </c>
      <c r="M33" s="205" t="str">
        <f t="shared" si="3"/>
        <v/>
      </c>
      <c r="R33" s="213"/>
      <c r="S33" s="220" t="str">
        <f t="shared" si="4"/>
        <v/>
      </c>
      <c r="T33" s="220" t="str">
        <f t="shared" si="5"/>
        <v/>
      </c>
      <c r="U33" s="220" t="str">
        <f t="shared" si="6"/>
        <v/>
      </c>
      <c r="V33" s="220" t="str">
        <f t="shared" si="7"/>
        <v/>
      </c>
      <c r="X33" s="140">
        <f t="shared" si="8"/>
        <v>0</v>
      </c>
      <c r="Y33" s="127">
        <f t="shared" si="9"/>
        <v>0</v>
      </c>
    </row>
    <row r="34" spans="1:25" ht="21.95" customHeight="1">
      <c r="A34" s="50"/>
      <c r="B34" s="16">
        <v>106</v>
      </c>
      <c r="C34" s="16" t="s">
        <v>12</v>
      </c>
      <c r="D34" s="17">
        <v>64.760000000000005</v>
      </c>
      <c r="E34" s="175">
        <v>60</v>
      </c>
      <c r="F34" s="175">
        <v>72</v>
      </c>
      <c r="G34" s="205">
        <f t="shared" si="1"/>
        <v>5051</v>
      </c>
      <c r="H34" s="255">
        <f t="shared" si="0"/>
        <v>510</v>
      </c>
      <c r="I34" s="268"/>
      <c r="J34" s="114"/>
      <c r="K34" s="269"/>
      <c r="L34" s="282" t="str">
        <f t="shared" si="2"/>
        <v/>
      </c>
      <c r="M34" s="205" t="str">
        <f t="shared" si="3"/>
        <v/>
      </c>
      <c r="R34" s="213"/>
      <c r="S34" s="220" t="str">
        <f t="shared" si="4"/>
        <v/>
      </c>
      <c r="T34" s="220" t="str">
        <f t="shared" si="5"/>
        <v/>
      </c>
      <c r="U34" s="220" t="str">
        <f t="shared" si="6"/>
        <v/>
      </c>
      <c r="V34" s="220" t="str">
        <f t="shared" si="7"/>
        <v/>
      </c>
      <c r="X34" s="140">
        <f t="shared" si="8"/>
        <v>610</v>
      </c>
      <c r="Y34" s="127">
        <f t="shared" si="9"/>
        <v>510</v>
      </c>
    </row>
    <row r="35" spans="1:25" ht="21.95" customHeight="1">
      <c r="A35" s="50"/>
      <c r="B35" s="16">
        <v>107</v>
      </c>
      <c r="C35" s="16" t="s">
        <v>1</v>
      </c>
      <c r="D35" s="17">
        <v>104.36</v>
      </c>
      <c r="E35" s="175">
        <v>96</v>
      </c>
      <c r="F35" s="175">
        <v>72</v>
      </c>
      <c r="G35" s="205">
        <f t="shared" si="1"/>
        <v>8140</v>
      </c>
      <c r="H35" s="255">
        <f t="shared" si="0"/>
        <v>820</v>
      </c>
      <c r="I35" s="268"/>
      <c r="J35" s="114"/>
      <c r="K35" s="269"/>
      <c r="L35" s="282" t="str">
        <f t="shared" si="2"/>
        <v/>
      </c>
      <c r="M35" s="205" t="str">
        <f t="shared" si="3"/>
        <v/>
      </c>
      <c r="R35" s="213"/>
      <c r="S35" s="220" t="str">
        <f t="shared" si="4"/>
        <v/>
      </c>
      <c r="T35" s="220" t="str">
        <f t="shared" si="5"/>
        <v/>
      </c>
      <c r="U35" s="220" t="str">
        <f t="shared" si="6"/>
        <v/>
      </c>
      <c r="V35" s="220" t="str">
        <f t="shared" si="7"/>
        <v/>
      </c>
      <c r="X35" s="140">
        <f t="shared" si="8"/>
        <v>980</v>
      </c>
      <c r="Y35" s="127">
        <f t="shared" si="9"/>
        <v>820</v>
      </c>
    </row>
    <row r="36" spans="1:25" ht="21.95" customHeight="1">
      <c r="A36" s="50"/>
      <c r="B36" s="16">
        <v>108</v>
      </c>
      <c r="C36" s="16" t="s">
        <v>1</v>
      </c>
      <c r="D36" s="17">
        <v>104.36</v>
      </c>
      <c r="E36" s="175">
        <v>96</v>
      </c>
      <c r="F36" s="175">
        <v>72</v>
      </c>
      <c r="G36" s="205">
        <f t="shared" si="1"/>
        <v>8140</v>
      </c>
      <c r="H36" s="255">
        <f t="shared" si="0"/>
        <v>820</v>
      </c>
      <c r="I36" s="268"/>
      <c r="J36" s="114"/>
      <c r="K36" s="269"/>
      <c r="L36" s="282" t="str">
        <f t="shared" si="2"/>
        <v/>
      </c>
      <c r="M36" s="205" t="str">
        <f t="shared" si="3"/>
        <v/>
      </c>
      <c r="R36" s="213"/>
      <c r="S36" s="220" t="str">
        <f t="shared" si="4"/>
        <v/>
      </c>
      <c r="T36" s="220" t="str">
        <f t="shared" si="5"/>
        <v/>
      </c>
      <c r="U36" s="220" t="str">
        <f t="shared" si="6"/>
        <v/>
      </c>
      <c r="V36" s="220" t="str">
        <f t="shared" si="7"/>
        <v/>
      </c>
      <c r="X36" s="140">
        <f t="shared" si="8"/>
        <v>980</v>
      </c>
      <c r="Y36" s="127">
        <f t="shared" si="9"/>
        <v>820</v>
      </c>
    </row>
    <row r="37" spans="1:25" ht="21.95" customHeight="1">
      <c r="A37" s="50"/>
      <c r="B37" s="16">
        <v>201</v>
      </c>
      <c r="C37" s="16" t="s">
        <v>12</v>
      </c>
      <c r="D37" s="17">
        <v>66.599999999999994</v>
      </c>
      <c r="E37" s="175">
        <v>60</v>
      </c>
      <c r="F37" s="175">
        <v>72</v>
      </c>
      <c r="G37" s="205">
        <f t="shared" si="1"/>
        <v>5195</v>
      </c>
      <c r="H37" s="255">
        <f t="shared" si="0"/>
        <v>520</v>
      </c>
      <c r="I37" s="268"/>
      <c r="J37" s="114"/>
      <c r="K37" s="269"/>
      <c r="L37" s="282" t="str">
        <f t="shared" si="2"/>
        <v/>
      </c>
      <c r="M37" s="205" t="str">
        <f t="shared" si="3"/>
        <v/>
      </c>
      <c r="R37" s="213"/>
      <c r="S37" s="220" t="str">
        <f t="shared" si="4"/>
        <v/>
      </c>
      <c r="T37" s="220" t="str">
        <f t="shared" si="5"/>
        <v/>
      </c>
      <c r="U37" s="220" t="str">
        <f t="shared" si="6"/>
        <v/>
      </c>
      <c r="V37" s="220" t="str">
        <f t="shared" si="7"/>
        <v/>
      </c>
      <c r="X37" s="140">
        <f t="shared" si="8"/>
        <v>620</v>
      </c>
      <c r="Y37" s="127">
        <f t="shared" si="9"/>
        <v>520</v>
      </c>
    </row>
    <row r="38" spans="1:25" ht="21.95" customHeight="1">
      <c r="A38" s="50"/>
      <c r="B38" s="16">
        <v>202</v>
      </c>
      <c r="C38" s="16" t="s">
        <v>12</v>
      </c>
      <c r="D38" s="17">
        <v>66.17</v>
      </c>
      <c r="E38" s="175">
        <v>60</v>
      </c>
      <c r="F38" s="175">
        <v>72</v>
      </c>
      <c r="G38" s="205">
        <f t="shared" si="1"/>
        <v>5161</v>
      </c>
      <c r="H38" s="255">
        <f t="shared" si="0"/>
        <v>520</v>
      </c>
      <c r="I38" s="268"/>
      <c r="J38" s="114"/>
      <c r="K38" s="269"/>
      <c r="L38" s="282" t="str">
        <f t="shared" si="2"/>
        <v/>
      </c>
      <c r="M38" s="205" t="str">
        <f t="shared" si="3"/>
        <v/>
      </c>
      <c r="R38" s="213"/>
      <c r="S38" s="220" t="str">
        <f t="shared" si="4"/>
        <v/>
      </c>
      <c r="T38" s="220" t="str">
        <f t="shared" si="5"/>
        <v/>
      </c>
      <c r="U38" s="220" t="str">
        <f t="shared" si="6"/>
        <v/>
      </c>
      <c r="V38" s="220" t="str">
        <f t="shared" si="7"/>
        <v/>
      </c>
      <c r="X38" s="140">
        <f t="shared" si="8"/>
        <v>620</v>
      </c>
      <c r="Y38" s="127">
        <f t="shared" si="9"/>
        <v>520</v>
      </c>
    </row>
    <row r="39" spans="1:25" ht="21.95" customHeight="1">
      <c r="A39" s="50"/>
      <c r="B39" s="16">
        <v>203</v>
      </c>
      <c r="C39" s="16" t="s">
        <v>12</v>
      </c>
      <c r="D39" s="17">
        <v>68.510000000000005</v>
      </c>
      <c r="E39" s="175">
        <v>60</v>
      </c>
      <c r="F39" s="175">
        <v>72</v>
      </c>
      <c r="G39" s="205">
        <f t="shared" si="1"/>
        <v>5344</v>
      </c>
      <c r="H39" s="255">
        <f t="shared" si="0"/>
        <v>540</v>
      </c>
      <c r="I39" s="268"/>
      <c r="J39" s="114"/>
      <c r="K39" s="269"/>
      <c r="L39" s="282" t="str">
        <f t="shared" si="2"/>
        <v/>
      </c>
      <c r="M39" s="205" t="str">
        <f t="shared" si="3"/>
        <v/>
      </c>
      <c r="R39" s="213"/>
      <c r="S39" s="220" t="str">
        <f t="shared" si="4"/>
        <v/>
      </c>
      <c r="T39" s="220" t="str">
        <f t="shared" si="5"/>
        <v/>
      </c>
      <c r="U39" s="220" t="str">
        <f t="shared" si="6"/>
        <v/>
      </c>
      <c r="V39" s="220" t="str">
        <f t="shared" si="7"/>
        <v/>
      </c>
      <c r="X39" s="140">
        <f t="shared" si="8"/>
        <v>640</v>
      </c>
      <c r="Y39" s="127">
        <f t="shared" si="9"/>
        <v>540</v>
      </c>
    </row>
    <row r="40" spans="1:25" ht="21.95" customHeight="1">
      <c r="A40" s="50"/>
      <c r="B40" s="16">
        <v>204</v>
      </c>
      <c r="C40" s="16" t="s">
        <v>12</v>
      </c>
      <c r="D40" s="17">
        <v>67.81</v>
      </c>
      <c r="E40" s="175">
        <v>60</v>
      </c>
      <c r="F40" s="175">
        <v>72</v>
      </c>
      <c r="G40" s="205">
        <f t="shared" si="1"/>
        <v>5289</v>
      </c>
      <c r="H40" s="255">
        <f t="shared" si="0"/>
        <v>530</v>
      </c>
      <c r="I40" s="268"/>
      <c r="J40" s="114"/>
      <c r="K40" s="269"/>
      <c r="L40" s="282" t="str">
        <f t="shared" si="2"/>
        <v/>
      </c>
      <c r="M40" s="205" t="str">
        <f t="shared" si="3"/>
        <v/>
      </c>
      <c r="R40" s="213"/>
      <c r="S40" s="220" t="str">
        <f t="shared" si="4"/>
        <v/>
      </c>
      <c r="T40" s="220" t="str">
        <f t="shared" si="5"/>
        <v/>
      </c>
      <c r="U40" s="220" t="str">
        <f t="shared" si="6"/>
        <v/>
      </c>
      <c r="V40" s="220" t="str">
        <f t="shared" si="7"/>
        <v/>
      </c>
      <c r="X40" s="140">
        <f t="shared" si="8"/>
        <v>640</v>
      </c>
      <c r="Y40" s="127">
        <f t="shared" si="9"/>
        <v>530</v>
      </c>
    </row>
    <row r="41" spans="1:25" ht="21.95" customHeight="1">
      <c r="A41" s="50"/>
      <c r="B41" s="16">
        <v>205</v>
      </c>
      <c r="C41" s="16" t="s">
        <v>2</v>
      </c>
      <c r="D41" s="17">
        <v>217.15</v>
      </c>
      <c r="E41" s="175">
        <v>200</v>
      </c>
      <c r="F41" s="175">
        <v>72</v>
      </c>
      <c r="G41" s="205">
        <f t="shared" si="1"/>
        <v>16938</v>
      </c>
      <c r="H41" s="255">
        <f t="shared" si="0"/>
        <v>1700</v>
      </c>
      <c r="I41" s="268"/>
      <c r="J41" s="114"/>
      <c r="K41" s="269"/>
      <c r="L41" s="282" t="str">
        <f t="shared" si="2"/>
        <v/>
      </c>
      <c r="M41" s="205" t="str">
        <f t="shared" si="3"/>
        <v/>
      </c>
      <c r="R41" s="213"/>
      <c r="S41" s="220" t="str">
        <f t="shared" si="4"/>
        <v/>
      </c>
      <c r="T41" s="220" t="str">
        <f t="shared" si="5"/>
        <v/>
      </c>
      <c r="U41" s="220" t="str">
        <f t="shared" si="6"/>
        <v/>
      </c>
      <c r="V41" s="220" t="str">
        <f t="shared" si="7"/>
        <v/>
      </c>
      <c r="X41" s="140">
        <f t="shared" si="8"/>
        <v>2020</v>
      </c>
      <c r="Y41" s="127">
        <f t="shared" si="9"/>
        <v>1700</v>
      </c>
    </row>
    <row r="42" spans="1:25" ht="21.95" customHeight="1">
      <c r="A42" s="50"/>
      <c r="B42" s="16">
        <v>206</v>
      </c>
      <c r="C42" s="16" t="s">
        <v>12</v>
      </c>
      <c r="D42" s="17">
        <v>49.01</v>
      </c>
      <c r="E42" s="175">
        <v>39</v>
      </c>
      <c r="F42" s="175">
        <v>72</v>
      </c>
      <c r="G42" s="205">
        <f t="shared" si="1"/>
        <v>3823</v>
      </c>
      <c r="H42" s="255">
        <f t="shared" si="0"/>
        <v>390</v>
      </c>
      <c r="I42" s="268"/>
      <c r="J42" s="114"/>
      <c r="K42" s="269"/>
      <c r="L42" s="282" t="str">
        <f t="shared" si="2"/>
        <v/>
      </c>
      <c r="M42" s="205" t="str">
        <f t="shared" si="3"/>
        <v/>
      </c>
      <c r="R42" s="213"/>
      <c r="S42" s="220" t="str">
        <f t="shared" si="4"/>
        <v/>
      </c>
      <c r="T42" s="220" t="str">
        <f t="shared" si="5"/>
        <v/>
      </c>
      <c r="U42" s="220" t="str">
        <f t="shared" si="6"/>
        <v/>
      </c>
      <c r="V42" s="220" t="str">
        <f t="shared" si="7"/>
        <v/>
      </c>
      <c r="X42" s="140">
        <f t="shared" si="8"/>
        <v>460</v>
      </c>
      <c r="Y42" s="127">
        <f t="shared" si="9"/>
        <v>390</v>
      </c>
    </row>
    <row r="43" spans="1:25" ht="21.95" customHeight="1" thickBot="1">
      <c r="A43" s="81"/>
      <c r="B43" s="11">
        <v>207</v>
      </c>
      <c r="C43" s="11" t="s">
        <v>12</v>
      </c>
      <c r="D43" s="55">
        <v>48.61</v>
      </c>
      <c r="E43" s="176">
        <v>39</v>
      </c>
      <c r="F43" s="176">
        <v>72</v>
      </c>
      <c r="G43" s="208">
        <f t="shared" si="1"/>
        <v>3792</v>
      </c>
      <c r="H43" s="256">
        <f t="shared" si="0"/>
        <v>380</v>
      </c>
      <c r="I43" s="272"/>
      <c r="J43" s="273"/>
      <c r="K43" s="274"/>
      <c r="L43" s="283" t="str">
        <f t="shared" si="2"/>
        <v/>
      </c>
      <c r="M43" s="208" t="str">
        <f t="shared" si="3"/>
        <v/>
      </c>
      <c r="R43" s="213"/>
      <c r="S43" s="220" t="str">
        <f t="shared" si="4"/>
        <v/>
      </c>
      <c r="T43" s="220" t="str">
        <f t="shared" si="5"/>
        <v/>
      </c>
      <c r="U43" s="220" t="str">
        <f t="shared" si="6"/>
        <v/>
      </c>
      <c r="V43" s="220" t="str">
        <f t="shared" si="7"/>
        <v/>
      </c>
      <c r="X43" s="141">
        <f t="shared" si="8"/>
        <v>460</v>
      </c>
      <c r="Y43" s="142">
        <f t="shared" si="9"/>
        <v>380</v>
      </c>
    </row>
    <row r="44" spans="1:25" ht="21.95" hidden="1" customHeight="1">
      <c r="A44" s="50"/>
      <c r="B44" s="15">
        <v>208</v>
      </c>
      <c r="C44" s="15" t="s">
        <v>61</v>
      </c>
      <c r="D44" s="98"/>
      <c r="E44" s="79"/>
      <c r="F44" s="79">
        <v>72</v>
      </c>
      <c r="G44" s="82">
        <v>0</v>
      </c>
      <c r="H44" s="128">
        <v>0</v>
      </c>
      <c r="I44" s="116"/>
      <c r="J44" s="117"/>
      <c r="K44" s="121"/>
      <c r="L44" s="157"/>
      <c r="M44" s="168"/>
      <c r="R44" s="213"/>
      <c r="S44" s="220"/>
      <c r="T44" s="220"/>
      <c r="U44" s="220"/>
      <c r="V44" s="220"/>
      <c r="X44" s="203">
        <f t="shared" ref="X44" si="10">ROUNDUP(D44*7.4,-1)</f>
        <v>0</v>
      </c>
      <c r="Y44" s="124"/>
    </row>
    <row r="45" spans="1:25" ht="21.95" customHeight="1">
      <c r="A45" s="63"/>
      <c r="B45" s="14"/>
      <c r="C45" s="14"/>
      <c r="D45" s="99"/>
      <c r="E45" s="100"/>
      <c r="F45" s="100"/>
      <c r="G45" s="101"/>
      <c r="H45" s="125"/>
      <c r="I45" s="118"/>
      <c r="J45" s="118"/>
      <c r="K45" s="118"/>
      <c r="L45" s="157"/>
      <c r="M45" s="168"/>
      <c r="R45" s="213"/>
      <c r="S45" s="220"/>
      <c r="T45" s="220"/>
      <c r="U45" s="220"/>
      <c r="V45" s="220"/>
      <c r="W45" s="14"/>
      <c r="X45" s="125"/>
      <c r="Y45" s="123"/>
    </row>
    <row r="46" spans="1:25" ht="26.25" customHeight="1" thickBot="1">
      <c r="A46" s="103" t="s">
        <v>88</v>
      </c>
      <c r="B46" s="14"/>
      <c r="C46" s="14"/>
      <c r="D46" s="99"/>
      <c r="E46" s="100"/>
      <c r="F46" s="100"/>
      <c r="G46" s="101"/>
      <c r="H46" s="125"/>
      <c r="I46" s="118"/>
      <c r="J46" s="118"/>
      <c r="K46" s="118"/>
      <c r="L46" s="157"/>
      <c r="M46" s="168"/>
      <c r="N46" s="85"/>
      <c r="R46" s="213"/>
      <c r="S46" s="220"/>
      <c r="T46" s="220"/>
      <c r="U46" s="220"/>
      <c r="V46" s="220"/>
      <c r="W46" s="14"/>
      <c r="X46" s="125"/>
      <c r="Y46" s="123"/>
    </row>
    <row r="47" spans="1:25" ht="30.75" customHeight="1" thickTop="1">
      <c r="A47" s="225" t="s">
        <v>78</v>
      </c>
      <c r="B47" s="241" t="s">
        <v>82</v>
      </c>
      <c r="C47" s="225" t="s">
        <v>79</v>
      </c>
      <c r="D47" s="240" t="s">
        <v>6</v>
      </c>
      <c r="E47" s="229" t="s">
        <v>85</v>
      </c>
      <c r="F47" s="170" t="s">
        <v>87</v>
      </c>
      <c r="G47" s="229" t="s">
        <v>110</v>
      </c>
      <c r="H47" s="252" t="s">
        <v>111</v>
      </c>
      <c r="I47" s="259" t="s">
        <v>77</v>
      </c>
      <c r="J47" s="260"/>
      <c r="K47" s="261" t="s">
        <v>93</v>
      </c>
      <c r="L47" s="275" t="s">
        <v>98</v>
      </c>
      <c r="M47" s="276"/>
      <c r="N47" s="85"/>
      <c r="R47" s="213"/>
      <c r="S47" s="224" t="s">
        <v>77</v>
      </c>
      <c r="T47" s="224"/>
      <c r="U47" s="222" t="s">
        <v>117</v>
      </c>
      <c r="V47" s="222" t="s">
        <v>117</v>
      </c>
      <c r="X47" s="143" t="s">
        <v>94</v>
      </c>
      <c r="Y47" s="135" t="s">
        <v>95</v>
      </c>
    </row>
    <row r="48" spans="1:25" ht="20.100000000000001" customHeight="1">
      <c r="A48" s="225"/>
      <c r="B48" s="225"/>
      <c r="C48" s="225"/>
      <c r="D48" s="230"/>
      <c r="E48" s="230"/>
      <c r="F48" s="171" t="s">
        <v>86</v>
      </c>
      <c r="G48" s="230"/>
      <c r="H48" s="253"/>
      <c r="I48" s="262" t="s">
        <v>80</v>
      </c>
      <c r="J48" s="102" t="s">
        <v>81</v>
      </c>
      <c r="K48" s="263"/>
      <c r="L48" s="294" t="s">
        <v>99</v>
      </c>
      <c r="M48" s="295" t="s">
        <v>100</v>
      </c>
      <c r="N48" s="85"/>
      <c r="R48" s="213"/>
      <c r="S48" s="219" t="s">
        <v>80</v>
      </c>
      <c r="T48" s="219" t="s">
        <v>81</v>
      </c>
      <c r="U48" s="223"/>
      <c r="V48" s="223"/>
      <c r="X48" s="195" t="s">
        <v>91</v>
      </c>
      <c r="Y48" s="196" t="s">
        <v>91</v>
      </c>
    </row>
    <row r="49" spans="1:26" ht="20.100000000000001" customHeight="1">
      <c r="A49" s="80" t="s">
        <v>11</v>
      </c>
      <c r="B49" s="97">
        <v>209</v>
      </c>
      <c r="C49" s="97" t="s">
        <v>12</v>
      </c>
      <c r="D49" s="56">
        <v>67.05</v>
      </c>
      <c r="E49" s="177">
        <v>45</v>
      </c>
      <c r="F49" s="177">
        <v>72</v>
      </c>
      <c r="G49" s="206">
        <f t="shared" ref="G49:G59" si="11">ROUND(R$2*D49,0)</f>
        <v>5230</v>
      </c>
      <c r="H49" s="255">
        <f t="shared" ref="H49:H59" si="12">IF(M$2="中間期","",IF(M$2="夏季",X49,Y49))</f>
        <v>530</v>
      </c>
      <c r="I49" s="287"/>
      <c r="J49" s="118"/>
      <c r="K49" s="288"/>
      <c r="L49" s="285" t="str">
        <f t="shared" ref="L49:L59" si="13">IF(AND(I49="",J49=""),"",SUM(S49:T49))</f>
        <v/>
      </c>
      <c r="M49" s="296" t="str">
        <f t="shared" ref="M49:M59" si="14">IF(K49="","",SUM(U49:V49))</f>
        <v/>
      </c>
      <c r="N49" s="85"/>
      <c r="R49" s="221"/>
      <c r="S49" s="220" t="str">
        <f t="shared" ref="S49:S59" si="15">IF(I49="","",G49)</f>
        <v/>
      </c>
      <c r="T49" s="219" t="str">
        <f t="shared" ref="T49:T59" si="16">IF(J49="","",ROUNDUP(G49/2,0))</f>
        <v/>
      </c>
      <c r="U49" s="219" t="str">
        <f t="shared" ref="U49:U59" si="17">IF(I49="","",H49)</f>
        <v/>
      </c>
      <c r="V49" s="219" t="str">
        <f t="shared" ref="V49:V58" si="18">IF(J49="","",ROUNDUP(H49/2,0))</f>
        <v/>
      </c>
      <c r="X49" s="199">
        <f t="shared" ref="X49:X59" si="19">ROUNDUP(D49*$V$2,-1)</f>
        <v>630</v>
      </c>
      <c r="Y49" s="129">
        <f t="shared" ref="Y49:Y59" si="20">ROUNDUP(D49*$V$3,-1)</f>
        <v>530</v>
      </c>
    </row>
    <row r="50" spans="1:26" ht="20.100000000000001" customHeight="1">
      <c r="A50" s="13" t="s">
        <v>83</v>
      </c>
      <c r="B50" s="16">
        <v>210</v>
      </c>
      <c r="C50" s="16" t="s">
        <v>12</v>
      </c>
      <c r="D50" s="17">
        <v>66.17</v>
      </c>
      <c r="E50" s="175">
        <v>45</v>
      </c>
      <c r="F50" s="175">
        <v>72</v>
      </c>
      <c r="G50" s="205">
        <f t="shared" si="11"/>
        <v>5161</v>
      </c>
      <c r="H50" s="255">
        <f t="shared" si="12"/>
        <v>520</v>
      </c>
      <c r="I50" s="289"/>
      <c r="J50" s="119"/>
      <c r="K50" s="290"/>
      <c r="L50" s="285" t="str">
        <f t="shared" si="13"/>
        <v/>
      </c>
      <c r="M50" s="205" t="str">
        <f t="shared" si="14"/>
        <v/>
      </c>
      <c r="N50" s="85"/>
      <c r="R50" s="221"/>
      <c r="S50" s="220" t="str">
        <f t="shared" si="15"/>
        <v/>
      </c>
      <c r="T50" s="220" t="str">
        <f t="shared" si="16"/>
        <v/>
      </c>
      <c r="U50" s="220" t="str">
        <f t="shared" si="17"/>
        <v/>
      </c>
      <c r="V50" s="220" t="str">
        <f t="shared" si="18"/>
        <v/>
      </c>
      <c r="X50" s="194">
        <f t="shared" si="19"/>
        <v>620</v>
      </c>
      <c r="Y50" s="127">
        <f t="shared" si="20"/>
        <v>520</v>
      </c>
    </row>
    <row r="51" spans="1:26" ht="21.95" customHeight="1">
      <c r="A51" s="13" t="s">
        <v>83</v>
      </c>
      <c r="B51" s="16">
        <v>301</v>
      </c>
      <c r="C51" s="16" t="s">
        <v>1</v>
      </c>
      <c r="D51" s="17">
        <v>99.87</v>
      </c>
      <c r="E51" s="175">
        <v>78</v>
      </c>
      <c r="F51" s="175">
        <v>72</v>
      </c>
      <c r="G51" s="205">
        <f t="shared" si="11"/>
        <v>7790</v>
      </c>
      <c r="H51" s="255">
        <f t="shared" si="12"/>
        <v>780</v>
      </c>
      <c r="I51" s="268"/>
      <c r="J51" s="114"/>
      <c r="K51" s="269"/>
      <c r="L51" s="282" t="str">
        <f t="shared" si="13"/>
        <v/>
      </c>
      <c r="M51" s="205" t="str">
        <f t="shared" si="14"/>
        <v/>
      </c>
      <c r="R51" s="221"/>
      <c r="S51" s="220" t="str">
        <f t="shared" si="15"/>
        <v/>
      </c>
      <c r="T51" s="220" t="str">
        <f t="shared" si="16"/>
        <v/>
      </c>
      <c r="U51" s="220" t="str">
        <f t="shared" si="17"/>
        <v/>
      </c>
      <c r="V51" s="220" t="str">
        <f t="shared" si="18"/>
        <v/>
      </c>
      <c r="X51" s="194">
        <f t="shared" si="19"/>
        <v>930</v>
      </c>
      <c r="Y51" s="127">
        <f t="shared" si="20"/>
        <v>780</v>
      </c>
    </row>
    <row r="52" spans="1:26" ht="21.95" customHeight="1">
      <c r="A52" s="31"/>
      <c r="B52" s="16">
        <v>302</v>
      </c>
      <c r="C52" s="16" t="s">
        <v>1</v>
      </c>
      <c r="D52" s="17">
        <v>100.23</v>
      </c>
      <c r="E52" s="175">
        <v>78</v>
      </c>
      <c r="F52" s="175">
        <v>72</v>
      </c>
      <c r="G52" s="205">
        <f t="shared" si="11"/>
        <v>7818</v>
      </c>
      <c r="H52" s="255">
        <f t="shared" si="12"/>
        <v>790</v>
      </c>
      <c r="I52" s="268"/>
      <c r="J52" s="114"/>
      <c r="K52" s="269"/>
      <c r="L52" s="282" t="str">
        <f t="shared" si="13"/>
        <v/>
      </c>
      <c r="M52" s="205" t="str">
        <f t="shared" si="14"/>
        <v/>
      </c>
      <c r="R52" s="221"/>
      <c r="S52" s="220" t="str">
        <f t="shared" si="15"/>
        <v/>
      </c>
      <c r="T52" s="220" t="str">
        <f t="shared" si="16"/>
        <v/>
      </c>
      <c r="U52" s="220" t="str">
        <f t="shared" si="17"/>
        <v/>
      </c>
      <c r="V52" s="220" t="str">
        <f t="shared" si="18"/>
        <v/>
      </c>
      <c r="X52" s="194">
        <f t="shared" si="19"/>
        <v>940</v>
      </c>
      <c r="Y52" s="127">
        <f t="shared" si="20"/>
        <v>790</v>
      </c>
    </row>
    <row r="53" spans="1:26" ht="21.95" customHeight="1">
      <c r="A53" s="31"/>
      <c r="B53" s="16">
        <v>303</v>
      </c>
      <c r="C53" s="16" t="s">
        <v>1</v>
      </c>
      <c r="D53" s="17">
        <v>102.73</v>
      </c>
      <c r="E53" s="175">
        <v>78</v>
      </c>
      <c r="F53" s="175">
        <v>72</v>
      </c>
      <c r="G53" s="205">
        <f t="shared" si="11"/>
        <v>8013</v>
      </c>
      <c r="H53" s="255">
        <f t="shared" si="12"/>
        <v>810</v>
      </c>
      <c r="I53" s="268"/>
      <c r="J53" s="114"/>
      <c r="K53" s="269"/>
      <c r="L53" s="282" t="str">
        <f t="shared" si="13"/>
        <v/>
      </c>
      <c r="M53" s="205" t="str">
        <f t="shared" si="14"/>
        <v/>
      </c>
      <c r="R53" s="221"/>
      <c r="S53" s="220" t="str">
        <f t="shared" si="15"/>
        <v/>
      </c>
      <c r="T53" s="220" t="str">
        <f t="shared" si="16"/>
        <v/>
      </c>
      <c r="U53" s="220" t="str">
        <f t="shared" si="17"/>
        <v/>
      </c>
      <c r="V53" s="220" t="str">
        <f t="shared" si="18"/>
        <v/>
      </c>
      <c r="X53" s="194">
        <f t="shared" si="19"/>
        <v>960</v>
      </c>
      <c r="Y53" s="127">
        <f t="shared" si="20"/>
        <v>810</v>
      </c>
    </row>
    <row r="54" spans="1:26" ht="21.95" customHeight="1">
      <c r="A54" s="31"/>
      <c r="B54" s="16">
        <v>304</v>
      </c>
      <c r="C54" s="16" t="s">
        <v>12</v>
      </c>
      <c r="D54" s="17">
        <v>48.71</v>
      </c>
      <c r="E54" s="175">
        <v>30</v>
      </c>
      <c r="F54" s="175">
        <v>72</v>
      </c>
      <c r="G54" s="205">
        <f t="shared" si="11"/>
        <v>3799</v>
      </c>
      <c r="H54" s="255">
        <f t="shared" si="12"/>
        <v>380</v>
      </c>
      <c r="I54" s="268"/>
      <c r="J54" s="114"/>
      <c r="K54" s="269"/>
      <c r="L54" s="282" t="str">
        <f t="shared" si="13"/>
        <v/>
      </c>
      <c r="M54" s="205" t="str">
        <f t="shared" si="14"/>
        <v/>
      </c>
      <c r="R54" s="221"/>
      <c r="S54" s="220" t="str">
        <f t="shared" si="15"/>
        <v/>
      </c>
      <c r="T54" s="220" t="str">
        <f t="shared" si="16"/>
        <v/>
      </c>
      <c r="U54" s="220" t="str">
        <f t="shared" si="17"/>
        <v/>
      </c>
      <c r="V54" s="220" t="str">
        <f t="shared" si="18"/>
        <v/>
      </c>
      <c r="X54" s="194">
        <f t="shared" si="19"/>
        <v>460</v>
      </c>
      <c r="Y54" s="127">
        <f t="shared" si="20"/>
        <v>380</v>
      </c>
    </row>
    <row r="55" spans="1:26" ht="21.95" customHeight="1">
      <c r="A55" s="31"/>
      <c r="B55" s="16">
        <v>305</v>
      </c>
      <c r="C55" s="16" t="s">
        <v>12</v>
      </c>
      <c r="D55" s="17">
        <v>48.14</v>
      </c>
      <c r="E55" s="175">
        <v>30</v>
      </c>
      <c r="F55" s="175">
        <v>72</v>
      </c>
      <c r="G55" s="205">
        <f t="shared" si="11"/>
        <v>3755</v>
      </c>
      <c r="H55" s="255">
        <f t="shared" si="12"/>
        <v>380</v>
      </c>
      <c r="I55" s="268"/>
      <c r="J55" s="114"/>
      <c r="K55" s="269"/>
      <c r="L55" s="282" t="str">
        <f t="shared" si="13"/>
        <v/>
      </c>
      <c r="M55" s="205" t="str">
        <f t="shared" si="14"/>
        <v/>
      </c>
      <c r="R55" s="221"/>
      <c r="S55" s="220" t="str">
        <f t="shared" si="15"/>
        <v/>
      </c>
      <c r="T55" s="220" t="str">
        <f t="shared" si="16"/>
        <v/>
      </c>
      <c r="U55" s="220" t="str">
        <f t="shared" si="17"/>
        <v/>
      </c>
      <c r="V55" s="220" t="str">
        <f t="shared" si="18"/>
        <v/>
      </c>
      <c r="X55" s="194">
        <f t="shared" si="19"/>
        <v>450</v>
      </c>
      <c r="Y55" s="127">
        <f t="shared" si="20"/>
        <v>380</v>
      </c>
    </row>
    <row r="56" spans="1:26" ht="21.95" customHeight="1">
      <c r="A56" s="50"/>
      <c r="B56" s="53">
        <v>306</v>
      </c>
      <c r="C56" s="16" t="s">
        <v>12</v>
      </c>
      <c r="D56" s="17">
        <v>50.55</v>
      </c>
      <c r="E56" s="175">
        <v>30</v>
      </c>
      <c r="F56" s="175">
        <v>72</v>
      </c>
      <c r="G56" s="205">
        <f t="shared" si="11"/>
        <v>3943</v>
      </c>
      <c r="H56" s="255">
        <f t="shared" si="12"/>
        <v>400</v>
      </c>
      <c r="I56" s="268"/>
      <c r="J56" s="114"/>
      <c r="K56" s="269"/>
      <c r="L56" s="282" t="str">
        <f t="shared" si="13"/>
        <v/>
      </c>
      <c r="M56" s="205" t="str">
        <f t="shared" si="14"/>
        <v/>
      </c>
      <c r="R56" s="221"/>
      <c r="S56" s="220" t="str">
        <f t="shared" si="15"/>
        <v/>
      </c>
      <c r="T56" s="220" t="str">
        <f t="shared" si="16"/>
        <v/>
      </c>
      <c r="U56" s="220" t="str">
        <f t="shared" si="17"/>
        <v/>
      </c>
      <c r="V56" s="220" t="str">
        <f t="shared" si="18"/>
        <v/>
      </c>
      <c r="X56" s="194">
        <f t="shared" si="19"/>
        <v>480</v>
      </c>
      <c r="Y56" s="127">
        <f t="shared" si="20"/>
        <v>400</v>
      </c>
    </row>
    <row r="57" spans="1:26" ht="21.95" customHeight="1">
      <c r="A57" s="50"/>
      <c r="B57" s="18">
        <v>307</v>
      </c>
      <c r="C57" s="11" t="s">
        <v>12</v>
      </c>
      <c r="D57" s="56">
        <v>48.09</v>
      </c>
      <c r="E57" s="176">
        <v>30</v>
      </c>
      <c r="F57" s="176">
        <v>72</v>
      </c>
      <c r="G57" s="208">
        <f t="shared" si="11"/>
        <v>3751</v>
      </c>
      <c r="H57" s="256">
        <f t="shared" si="12"/>
        <v>380</v>
      </c>
      <c r="I57" s="270"/>
      <c r="J57" s="115"/>
      <c r="K57" s="271"/>
      <c r="L57" s="285" t="str">
        <f t="shared" si="13"/>
        <v/>
      </c>
      <c r="M57" s="206" t="str">
        <f t="shared" si="14"/>
        <v/>
      </c>
      <c r="R57" s="221"/>
      <c r="S57" s="220" t="str">
        <f t="shared" si="15"/>
        <v/>
      </c>
      <c r="T57" s="220" t="str">
        <f t="shared" si="16"/>
        <v/>
      </c>
      <c r="U57" s="220" t="str">
        <f t="shared" si="17"/>
        <v/>
      </c>
      <c r="V57" s="220" t="str">
        <f t="shared" si="18"/>
        <v/>
      </c>
      <c r="X57" s="194">
        <f t="shared" si="19"/>
        <v>450</v>
      </c>
      <c r="Y57" s="126">
        <f t="shared" si="20"/>
        <v>380</v>
      </c>
    </row>
    <row r="58" spans="1:26" ht="21.95" customHeight="1">
      <c r="A58" s="51" t="s">
        <v>63</v>
      </c>
      <c r="B58" s="57">
        <v>101</v>
      </c>
      <c r="C58" s="15" t="s">
        <v>1</v>
      </c>
      <c r="D58" s="52">
        <v>132.49</v>
      </c>
      <c r="E58" s="178">
        <v>99</v>
      </c>
      <c r="F58" s="179">
        <v>72</v>
      </c>
      <c r="G58" s="209">
        <f t="shared" si="11"/>
        <v>10334</v>
      </c>
      <c r="H58" s="257">
        <f t="shared" si="12"/>
        <v>1040</v>
      </c>
      <c r="I58" s="266"/>
      <c r="J58" s="113"/>
      <c r="K58" s="267"/>
      <c r="L58" s="281" t="str">
        <f t="shared" si="13"/>
        <v/>
      </c>
      <c r="M58" s="207" t="str">
        <f t="shared" si="14"/>
        <v/>
      </c>
      <c r="R58" s="221"/>
      <c r="S58" s="220" t="str">
        <f t="shared" si="15"/>
        <v/>
      </c>
      <c r="T58" s="220" t="str">
        <f t="shared" si="16"/>
        <v/>
      </c>
      <c r="U58" s="220" t="str">
        <f t="shared" si="17"/>
        <v/>
      </c>
      <c r="V58" s="220" t="str">
        <f t="shared" si="18"/>
        <v/>
      </c>
      <c r="X58" s="199">
        <f t="shared" si="19"/>
        <v>1240</v>
      </c>
      <c r="Y58" s="129">
        <f t="shared" si="20"/>
        <v>1040</v>
      </c>
    </row>
    <row r="59" spans="1:26" ht="21.95" customHeight="1">
      <c r="A59" s="47"/>
      <c r="B59" s="54">
        <v>102</v>
      </c>
      <c r="C59" s="16" t="s">
        <v>1</v>
      </c>
      <c r="D59" s="55">
        <v>132.49</v>
      </c>
      <c r="E59" s="176">
        <v>99</v>
      </c>
      <c r="F59" s="175">
        <v>72</v>
      </c>
      <c r="G59" s="205">
        <f t="shared" si="11"/>
        <v>10334</v>
      </c>
      <c r="H59" s="256">
        <f t="shared" si="12"/>
        <v>1040</v>
      </c>
      <c r="I59" s="270"/>
      <c r="J59" s="115"/>
      <c r="K59" s="271"/>
      <c r="L59" s="283" t="str">
        <f t="shared" si="13"/>
        <v/>
      </c>
      <c r="M59" s="208" t="str">
        <f t="shared" si="14"/>
        <v/>
      </c>
      <c r="R59" s="221"/>
      <c r="S59" s="220" t="str">
        <f t="shared" si="15"/>
        <v/>
      </c>
      <c r="T59" s="220" t="str">
        <f t="shared" si="16"/>
        <v/>
      </c>
      <c r="U59" s="220" t="str">
        <f t="shared" si="17"/>
        <v/>
      </c>
      <c r="V59" s="220" t="str">
        <f>IF(J59="","",ROUNDUP(H59/2,0))</f>
        <v/>
      </c>
      <c r="X59" s="200">
        <f t="shared" si="19"/>
        <v>1240</v>
      </c>
      <c r="Y59" s="126">
        <f t="shared" si="20"/>
        <v>1040</v>
      </c>
    </row>
    <row r="60" spans="1:26" ht="24.75" customHeight="1" thickBot="1">
      <c r="A60" s="226" t="s">
        <v>28</v>
      </c>
      <c r="B60" s="227"/>
      <c r="C60" s="2"/>
      <c r="D60" s="104"/>
      <c r="E60" s="180"/>
      <c r="F60" s="180"/>
      <c r="G60" s="181"/>
      <c r="H60" s="286"/>
      <c r="I60" s="291"/>
      <c r="J60" s="292"/>
      <c r="K60" s="293"/>
      <c r="L60" s="297">
        <f>SUM(L12:L43)+SUM(L49:L59)</f>
        <v>0</v>
      </c>
      <c r="M60" s="298">
        <f>SUM(M12:M43)+SUM(M49:M59)</f>
        <v>0</v>
      </c>
      <c r="N60" s="63"/>
      <c r="R60" s="213"/>
      <c r="S60" s="220"/>
      <c r="T60" s="220"/>
      <c r="U60" s="220"/>
      <c r="V60" s="220"/>
      <c r="X60" s="197"/>
      <c r="Y60" s="198"/>
    </row>
    <row r="61" spans="1:26" ht="20.25" customHeight="1">
      <c r="H61" s="122"/>
      <c r="I61" s="83"/>
      <c r="J61" s="83"/>
      <c r="K61" s="83"/>
      <c r="L61" s="158"/>
      <c r="M61" s="169"/>
      <c r="R61" s="213"/>
      <c r="S61" s="220"/>
      <c r="T61" s="220"/>
      <c r="U61" s="220"/>
      <c r="V61" s="220"/>
      <c r="W61" s="14"/>
      <c r="X61" s="14"/>
      <c r="Y61" s="152"/>
      <c r="Z61" s="14"/>
    </row>
    <row r="62" spans="1:26" ht="25.5" customHeight="1" thickBot="1">
      <c r="A62" s="103" t="s">
        <v>89</v>
      </c>
      <c r="G62" s="85"/>
      <c r="H62" s="122"/>
      <c r="I62" s="83"/>
      <c r="J62" s="83"/>
      <c r="K62" s="83"/>
      <c r="L62" s="158"/>
      <c r="M62" s="169"/>
      <c r="N62" s="85"/>
      <c r="R62" s="213"/>
      <c r="S62" s="220"/>
      <c r="T62" s="220"/>
      <c r="U62" s="220"/>
      <c r="V62" s="220"/>
      <c r="W62" s="14"/>
      <c r="X62" s="14"/>
      <c r="Y62" s="152"/>
      <c r="Z62" s="14"/>
    </row>
    <row r="63" spans="1:26" ht="30" customHeight="1" thickTop="1">
      <c r="B63" s="225" t="s">
        <v>78</v>
      </c>
      <c r="C63" s="225" t="s">
        <v>79</v>
      </c>
      <c r="D63" s="240" t="s">
        <v>6</v>
      </c>
      <c r="E63" s="229" t="s">
        <v>85</v>
      </c>
      <c r="F63" s="170" t="s">
        <v>87</v>
      </c>
      <c r="G63" s="229" t="s">
        <v>110</v>
      </c>
      <c r="H63" s="252" t="s">
        <v>111</v>
      </c>
      <c r="I63" s="259" t="s">
        <v>77</v>
      </c>
      <c r="J63" s="260"/>
      <c r="K63" s="261" t="s">
        <v>93</v>
      </c>
      <c r="L63" s="275" t="s">
        <v>98</v>
      </c>
      <c r="M63" s="276"/>
      <c r="R63" s="213"/>
      <c r="S63" s="224" t="s">
        <v>77</v>
      </c>
      <c r="T63" s="224"/>
      <c r="U63" s="222" t="s">
        <v>117</v>
      </c>
      <c r="V63" s="222" t="s">
        <v>117</v>
      </c>
      <c r="X63" s="143" t="s">
        <v>94</v>
      </c>
      <c r="Y63" s="135" t="s">
        <v>95</v>
      </c>
    </row>
    <row r="64" spans="1:26" ht="16.5" customHeight="1">
      <c r="B64" s="225"/>
      <c r="C64" s="225"/>
      <c r="D64" s="230"/>
      <c r="E64" s="230"/>
      <c r="F64" s="171" t="s">
        <v>86</v>
      </c>
      <c r="G64" s="230"/>
      <c r="H64" s="253"/>
      <c r="I64" s="262" t="s">
        <v>80</v>
      </c>
      <c r="J64" s="102" t="s">
        <v>81</v>
      </c>
      <c r="K64" s="263"/>
      <c r="L64" s="277" t="s">
        <v>99</v>
      </c>
      <c r="M64" s="278" t="s">
        <v>100</v>
      </c>
      <c r="R64" s="213"/>
      <c r="S64" s="219" t="s">
        <v>80</v>
      </c>
      <c r="T64" s="219" t="s">
        <v>81</v>
      </c>
      <c r="U64" s="223"/>
      <c r="V64" s="223"/>
      <c r="X64" s="144" t="s">
        <v>91</v>
      </c>
      <c r="Y64" s="145" t="s">
        <v>91</v>
      </c>
    </row>
    <row r="65" spans="1:25" ht="21.95" customHeight="1">
      <c r="B65" s="108" t="s">
        <v>13</v>
      </c>
      <c r="C65" s="2" t="s">
        <v>14</v>
      </c>
      <c r="D65" s="19">
        <v>663.78</v>
      </c>
      <c r="E65" s="182">
        <v>600</v>
      </c>
      <c r="F65" s="190"/>
      <c r="G65" s="210">
        <v>51780</v>
      </c>
      <c r="H65" s="299">
        <f t="shared" ref="H65:H72" si="21">IF(M$2="中間期","",IF(M$2="夏季",X65,Y65))</f>
        <v>5180</v>
      </c>
      <c r="I65" s="301"/>
      <c r="J65" s="120"/>
      <c r="K65" s="302"/>
      <c r="L65" s="305" t="str">
        <f t="shared" ref="L65:L72" si="22">IF(AND(I65="",J65=""),"",SUM(S65:T65))</f>
        <v/>
      </c>
      <c r="M65" s="306" t="str">
        <f t="shared" ref="M65:M72" si="23">IF(K65="","",SUM(U65:V65))</f>
        <v/>
      </c>
      <c r="R65" s="213"/>
      <c r="S65" s="220" t="str">
        <f>IF(I65="","",G65)</f>
        <v/>
      </c>
      <c r="T65" s="220" t="str">
        <f t="shared" ref="T65:T72" si="24">IF(J65="","",ROUNDUP(G65/2,0))</f>
        <v/>
      </c>
      <c r="U65" s="220" t="str">
        <f t="shared" ref="U65:U72" si="25">IF(I65="","",H65)</f>
        <v/>
      </c>
      <c r="V65" s="220" t="str">
        <f t="shared" ref="V65:V72" si="26">IF(J65="","",ROUNDUP(H65/2,0))</f>
        <v/>
      </c>
      <c r="X65" s="146">
        <f t="shared" ref="X65:X72" si="27">ROUNDUP(D65*$V$2,-1)</f>
        <v>6180</v>
      </c>
      <c r="Y65" s="147">
        <f t="shared" ref="Y65:Y72" si="28">ROUNDUP(D65*$V$3,-1)</f>
        <v>5180</v>
      </c>
    </row>
    <row r="66" spans="1:25" ht="21.95" customHeight="1">
      <c r="B66" s="10"/>
      <c r="C66" s="2" t="s">
        <v>15</v>
      </c>
      <c r="D66" s="19">
        <v>481.23</v>
      </c>
      <c r="E66" s="182" t="s">
        <v>64</v>
      </c>
      <c r="F66" s="190"/>
      <c r="G66" s="210">
        <v>37540</v>
      </c>
      <c r="H66" s="299">
        <f t="shared" si="21"/>
        <v>3760</v>
      </c>
      <c r="I66" s="301"/>
      <c r="J66" s="120"/>
      <c r="K66" s="302"/>
      <c r="L66" s="305" t="str">
        <f t="shared" si="22"/>
        <v/>
      </c>
      <c r="M66" s="306" t="str">
        <f t="shared" si="23"/>
        <v/>
      </c>
      <c r="R66" s="213"/>
      <c r="S66" s="220" t="str">
        <f t="shared" ref="S66:S72" si="29">IF(I66="","",G66)</f>
        <v/>
      </c>
      <c r="T66" s="220" t="str">
        <f t="shared" si="24"/>
        <v/>
      </c>
      <c r="U66" s="220" t="str">
        <f t="shared" si="25"/>
        <v/>
      </c>
      <c r="V66" s="220" t="str">
        <f t="shared" si="26"/>
        <v/>
      </c>
      <c r="X66" s="146">
        <f t="shared" si="27"/>
        <v>4480</v>
      </c>
      <c r="Y66" s="147">
        <f t="shared" si="28"/>
        <v>3760</v>
      </c>
    </row>
    <row r="67" spans="1:25" ht="21.95" customHeight="1">
      <c r="B67" s="10"/>
      <c r="C67" s="15" t="s">
        <v>16</v>
      </c>
      <c r="D67" s="20">
        <v>55.39</v>
      </c>
      <c r="E67" s="183">
        <v>33</v>
      </c>
      <c r="F67" s="191"/>
      <c r="G67" s="211">
        <v>4320</v>
      </c>
      <c r="H67" s="254">
        <f t="shared" si="21"/>
        <v>440</v>
      </c>
      <c r="I67" s="266"/>
      <c r="J67" s="113"/>
      <c r="K67" s="267"/>
      <c r="L67" s="284" t="str">
        <f t="shared" si="22"/>
        <v/>
      </c>
      <c r="M67" s="209" t="str">
        <f t="shared" si="23"/>
        <v/>
      </c>
      <c r="R67" s="213"/>
      <c r="S67" s="220" t="str">
        <f t="shared" si="29"/>
        <v/>
      </c>
      <c r="T67" s="220" t="str">
        <f t="shared" si="24"/>
        <v/>
      </c>
      <c r="U67" s="220" t="str">
        <f t="shared" si="25"/>
        <v/>
      </c>
      <c r="V67" s="220" t="str">
        <f t="shared" si="26"/>
        <v/>
      </c>
      <c r="X67" s="148">
        <f t="shared" si="27"/>
        <v>520</v>
      </c>
      <c r="Y67" s="129">
        <f t="shared" si="28"/>
        <v>440</v>
      </c>
    </row>
    <row r="68" spans="1:25" ht="21.95" customHeight="1">
      <c r="B68" s="10"/>
      <c r="C68" s="16" t="s">
        <v>17</v>
      </c>
      <c r="D68" s="21">
        <v>55.39</v>
      </c>
      <c r="E68" s="184">
        <v>33</v>
      </c>
      <c r="F68" s="192"/>
      <c r="G68" s="212">
        <v>4320</v>
      </c>
      <c r="H68" s="255">
        <f t="shared" si="21"/>
        <v>440</v>
      </c>
      <c r="I68" s="268"/>
      <c r="J68" s="114"/>
      <c r="K68" s="269"/>
      <c r="L68" s="282" t="str">
        <f t="shared" si="22"/>
        <v/>
      </c>
      <c r="M68" s="205" t="str">
        <f t="shared" si="23"/>
        <v/>
      </c>
      <c r="R68" s="213"/>
      <c r="S68" s="220" t="str">
        <f t="shared" si="29"/>
        <v/>
      </c>
      <c r="T68" s="220" t="str">
        <f t="shared" si="24"/>
        <v/>
      </c>
      <c r="U68" s="220" t="str">
        <f t="shared" si="25"/>
        <v/>
      </c>
      <c r="V68" s="220" t="str">
        <f t="shared" si="26"/>
        <v/>
      </c>
      <c r="X68" s="149">
        <f t="shared" si="27"/>
        <v>520</v>
      </c>
      <c r="Y68" s="127">
        <f t="shared" si="28"/>
        <v>440</v>
      </c>
    </row>
    <row r="69" spans="1:25" ht="21.95" customHeight="1">
      <c r="B69" s="10"/>
      <c r="C69" s="16" t="s">
        <v>18</v>
      </c>
      <c r="D69" s="21">
        <v>55.39</v>
      </c>
      <c r="E69" s="184">
        <v>34</v>
      </c>
      <c r="F69" s="192"/>
      <c r="G69" s="212">
        <v>4320</v>
      </c>
      <c r="H69" s="255">
        <f t="shared" si="21"/>
        <v>440</v>
      </c>
      <c r="I69" s="268"/>
      <c r="J69" s="114"/>
      <c r="K69" s="269"/>
      <c r="L69" s="282" t="str">
        <f t="shared" si="22"/>
        <v/>
      </c>
      <c r="M69" s="205" t="str">
        <f t="shared" si="23"/>
        <v/>
      </c>
      <c r="R69" s="213"/>
      <c r="S69" s="220" t="str">
        <f t="shared" si="29"/>
        <v/>
      </c>
      <c r="T69" s="220" t="str">
        <f t="shared" si="24"/>
        <v/>
      </c>
      <c r="U69" s="220" t="str">
        <f t="shared" si="25"/>
        <v/>
      </c>
      <c r="V69" s="220" t="str">
        <f t="shared" si="26"/>
        <v/>
      </c>
      <c r="X69" s="149">
        <f t="shared" si="27"/>
        <v>520</v>
      </c>
      <c r="Y69" s="127">
        <f>ROUNDUP(D69*$V$3,-1)</f>
        <v>440</v>
      </c>
    </row>
    <row r="70" spans="1:25" ht="21.95" hidden="1" customHeight="1">
      <c r="B70" s="10"/>
      <c r="C70" s="16" t="s">
        <v>62</v>
      </c>
      <c r="D70" s="21">
        <v>55.39</v>
      </c>
      <c r="E70" s="184"/>
      <c r="F70" s="192"/>
      <c r="G70" s="212">
        <v>0</v>
      </c>
      <c r="H70" s="255">
        <f t="shared" si="21"/>
        <v>440</v>
      </c>
      <c r="I70" s="268"/>
      <c r="J70" s="114"/>
      <c r="K70" s="269"/>
      <c r="L70" s="282" t="str">
        <f t="shared" si="22"/>
        <v/>
      </c>
      <c r="M70" s="205" t="str">
        <f t="shared" si="23"/>
        <v/>
      </c>
      <c r="R70" s="213"/>
      <c r="S70" s="220" t="str">
        <f t="shared" si="29"/>
        <v/>
      </c>
      <c r="T70" s="220" t="str">
        <f t="shared" si="24"/>
        <v/>
      </c>
      <c r="U70" s="220" t="str">
        <f t="shared" si="25"/>
        <v/>
      </c>
      <c r="V70" s="220" t="str">
        <f t="shared" si="26"/>
        <v/>
      </c>
      <c r="X70" s="149">
        <f t="shared" si="27"/>
        <v>520</v>
      </c>
      <c r="Y70" s="127">
        <f t="shared" si="28"/>
        <v>440</v>
      </c>
    </row>
    <row r="71" spans="1:25" ht="21.95" customHeight="1">
      <c r="B71" s="10"/>
      <c r="C71" s="16" t="s">
        <v>19</v>
      </c>
      <c r="D71" s="21">
        <v>43.76</v>
      </c>
      <c r="E71" s="184">
        <v>21</v>
      </c>
      <c r="F71" s="192"/>
      <c r="G71" s="212">
        <v>3420</v>
      </c>
      <c r="H71" s="255">
        <f t="shared" si="21"/>
        <v>350</v>
      </c>
      <c r="I71" s="268"/>
      <c r="J71" s="114"/>
      <c r="K71" s="269"/>
      <c r="L71" s="282" t="str">
        <f t="shared" si="22"/>
        <v/>
      </c>
      <c r="M71" s="205" t="str">
        <f t="shared" si="23"/>
        <v/>
      </c>
      <c r="R71" s="213"/>
      <c r="S71" s="220" t="str">
        <f t="shared" si="29"/>
        <v/>
      </c>
      <c r="T71" s="220" t="str">
        <f t="shared" si="24"/>
        <v/>
      </c>
      <c r="U71" s="220" t="str">
        <f t="shared" si="25"/>
        <v/>
      </c>
      <c r="V71" s="220" t="str">
        <f t="shared" si="26"/>
        <v/>
      </c>
      <c r="X71" s="149">
        <f t="shared" si="27"/>
        <v>410</v>
      </c>
      <c r="Y71" s="127">
        <f t="shared" si="28"/>
        <v>350</v>
      </c>
    </row>
    <row r="72" spans="1:25" ht="21.95" customHeight="1">
      <c r="B72" s="10"/>
      <c r="C72" s="16" t="s">
        <v>20</v>
      </c>
      <c r="D72" s="21">
        <v>43.76</v>
      </c>
      <c r="E72" s="184">
        <v>21</v>
      </c>
      <c r="F72" s="192"/>
      <c r="G72" s="212">
        <v>3420</v>
      </c>
      <c r="H72" s="255">
        <f t="shared" si="21"/>
        <v>350</v>
      </c>
      <c r="I72" s="268"/>
      <c r="J72" s="114"/>
      <c r="K72" s="269"/>
      <c r="L72" s="282" t="str">
        <f t="shared" si="22"/>
        <v/>
      </c>
      <c r="M72" s="205" t="str">
        <f t="shared" si="23"/>
        <v/>
      </c>
      <c r="R72" s="213"/>
      <c r="S72" s="220" t="str">
        <f t="shared" si="29"/>
        <v/>
      </c>
      <c r="T72" s="220" t="str">
        <f t="shared" si="24"/>
        <v/>
      </c>
      <c r="U72" s="220" t="str">
        <f t="shared" si="25"/>
        <v/>
      </c>
      <c r="V72" s="220" t="str">
        <f t="shared" si="26"/>
        <v/>
      </c>
      <c r="X72" s="149">
        <f t="shared" si="27"/>
        <v>410</v>
      </c>
      <c r="Y72" s="127">
        <f t="shared" si="28"/>
        <v>350</v>
      </c>
    </row>
    <row r="73" spans="1:25" ht="24.75" customHeight="1" thickBot="1">
      <c r="B73" s="226" t="s">
        <v>28</v>
      </c>
      <c r="C73" s="249"/>
      <c r="D73" s="105"/>
      <c r="E73" s="105"/>
      <c r="F73" s="246" t="s">
        <v>90</v>
      </c>
      <c r="G73" s="247"/>
      <c r="H73" s="300"/>
      <c r="I73" s="303"/>
      <c r="J73" s="304"/>
      <c r="K73" s="293"/>
      <c r="L73" s="305">
        <f>SUM(L65:L72)</f>
        <v>0</v>
      </c>
      <c r="M73" s="306">
        <f>SUM(M65:M72)</f>
        <v>0</v>
      </c>
      <c r="R73" s="213"/>
      <c r="S73" s="220"/>
      <c r="T73" s="220"/>
      <c r="U73" s="220"/>
      <c r="V73" s="220"/>
      <c r="X73" s="150"/>
      <c r="Y73" s="151"/>
    </row>
    <row r="75" spans="1:25" hidden="1">
      <c r="A75" t="s">
        <v>4</v>
      </c>
      <c r="C75" s="25">
        <v>0</v>
      </c>
      <c r="D75" t="s">
        <v>5</v>
      </c>
      <c r="G75" s="62" t="s">
        <v>67</v>
      </c>
      <c r="H75" s="83" t="s">
        <v>70</v>
      </c>
      <c r="N75" s="62" t="s">
        <v>72</v>
      </c>
      <c r="X75" s="83" t="s">
        <v>70</v>
      </c>
      <c r="Y75" s="132" t="s">
        <v>71</v>
      </c>
    </row>
    <row r="76" spans="1:25" hidden="1">
      <c r="B76" s="5" t="s">
        <v>21</v>
      </c>
      <c r="C76" s="26">
        <v>0</v>
      </c>
      <c r="F76" t="s">
        <v>65</v>
      </c>
      <c r="G76" s="84">
        <v>14266139</v>
      </c>
      <c r="I76" s="83"/>
      <c r="J76" s="83"/>
      <c r="K76" s="83"/>
      <c r="L76" s="158"/>
      <c r="M76" s="158"/>
      <c r="N76" s="83"/>
      <c r="S76" s="83"/>
      <c r="T76" s="83"/>
      <c r="U76" s="83"/>
      <c r="V76" s="83"/>
      <c r="Y76" s="84">
        <v>5375487</v>
      </c>
    </row>
    <row r="77" spans="1:25" hidden="1">
      <c r="B77" s="27" t="s">
        <v>22</v>
      </c>
      <c r="C77" s="26" t="s">
        <v>96</v>
      </c>
      <c r="F77" t="s">
        <v>66</v>
      </c>
      <c r="G77" s="84">
        <v>12102964</v>
      </c>
      <c r="I77" s="83"/>
      <c r="J77" s="83"/>
      <c r="K77" s="83"/>
      <c r="L77" s="158"/>
      <c r="M77" s="158"/>
      <c r="N77" s="83"/>
      <c r="S77" s="83"/>
      <c r="T77" s="83"/>
      <c r="U77" s="83"/>
      <c r="V77" s="83"/>
      <c r="Y77" s="84">
        <v>4599099</v>
      </c>
    </row>
    <row r="78" spans="1:25" hidden="1">
      <c r="F78" t="s">
        <v>68</v>
      </c>
      <c r="H78" s="84">
        <v>11781531</v>
      </c>
      <c r="I78" s="83"/>
      <c r="J78" s="83"/>
      <c r="K78" s="83"/>
      <c r="L78" s="158"/>
      <c r="M78" s="158"/>
      <c r="N78" s="83">
        <v>6072617</v>
      </c>
      <c r="S78" s="83"/>
      <c r="T78" s="83"/>
      <c r="U78" s="83"/>
      <c r="V78" s="83"/>
      <c r="X78" s="84">
        <v>11781531</v>
      </c>
      <c r="Y78" s="84"/>
    </row>
    <row r="79" spans="1:25" hidden="1">
      <c r="F79" t="s">
        <v>69</v>
      </c>
      <c r="H79" s="84">
        <v>12495866</v>
      </c>
      <c r="I79" s="83"/>
      <c r="J79" s="83"/>
      <c r="K79" s="83"/>
      <c r="L79" s="158"/>
      <c r="M79" s="158"/>
      <c r="N79" s="83">
        <v>7699386</v>
      </c>
      <c r="S79" s="83"/>
      <c r="T79" s="83"/>
      <c r="U79" s="83"/>
      <c r="V79" s="83"/>
      <c r="X79" s="84">
        <v>12495866</v>
      </c>
      <c r="Y79" s="84"/>
    </row>
    <row r="80" spans="1:25" hidden="1"/>
    <row r="81" spans="1:25" hidden="1"/>
    <row r="82" spans="1:25" hidden="1">
      <c r="A82" t="s">
        <v>23</v>
      </c>
      <c r="C82" s="28">
        <v>0</v>
      </c>
      <c r="D82" t="s">
        <v>5</v>
      </c>
    </row>
    <row r="83" spans="1:25" hidden="1"/>
    <row r="84" spans="1:25" hidden="1">
      <c r="B84" s="29" t="s">
        <v>24</v>
      </c>
      <c r="C84" s="30"/>
      <c r="D84" s="29" t="s">
        <v>25</v>
      </c>
      <c r="E84" s="42"/>
      <c r="F84" s="42"/>
      <c r="G84" s="73"/>
      <c r="H84" s="87"/>
      <c r="X84" s="87"/>
    </row>
    <row r="85" spans="1:25" hidden="1">
      <c r="A85" s="32" t="s">
        <v>21</v>
      </c>
      <c r="B85" s="22" t="s">
        <v>26</v>
      </c>
      <c r="C85" s="33" t="s">
        <v>27</v>
      </c>
      <c r="D85" s="22" t="s">
        <v>26</v>
      </c>
      <c r="E85" s="58"/>
      <c r="F85" s="58"/>
      <c r="G85" s="74" t="s">
        <v>27</v>
      </c>
      <c r="H85" s="88"/>
      <c r="X85" s="88"/>
    </row>
    <row r="86" spans="1:25" hidden="1">
      <c r="B86" s="34">
        <v>0</v>
      </c>
      <c r="C86" s="35">
        <v>0</v>
      </c>
      <c r="D86" s="34">
        <v>0</v>
      </c>
      <c r="E86" s="34"/>
      <c r="F86" s="34"/>
      <c r="G86" s="75">
        <v>0</v>
      </c>
      <c r="H86" s="89" t="s">
        <v>28</v>
      </c>
      <c r="X86" s="89" t="s">
        <v>28</v>
      </c>
    </row>
    <row r="87" spans="1:25" hidden="1">
      <c r="B87" s="19" t="s">
        <v>29</v>
      </c>
      <c r="C87" s="36">
        <v>0</v>
      </c>
      <c r="D87" s="19" t="s">
        <v>29</v>
      </c>
      <c r="E87" s="59"/>
      <c r="F87" s="59"/>
      <c r="G87" s="76">
        <v>0</v>
      </c>
      <c r="H87" s="90"/>
      <c r="X87" s="90"/>
    </row>
    <row r="88" spans="1:25" ht="14.25" hidden="1" thickBot="1">
      <c r="B88" s="37" t="s">
        <v>30</v>
      </c>
      <c r="C88" s="2"/>
      <c r="D88" s="38"/>
      <c r="E88" s="14"/>
      <c r="F88" s="14"/>
      <c r="G88" s="77" t="s">
        <v>31</v>
      </c>
      <c r="H88" s="91">
        <v>0</v>
      </c>
      <c r="X88" s="91">
        <v>0</v>
      </c>
      <c r="Y88" s="132" t="s">
        <v>32</v>
      </c>
    </row>
    <row r="89" spans="1:25" hidden="1">
      <c r="B89" s="10"/>
      <c r="C89" s="2" t="s">
        <v>33</v>
      </c>
      <c r="D89" s="2" t="s">
        <v>34</v>
      </c>
      <c r="E89" s="14"/>
      <c r="F89" s="14"/>
      <c r="G89" s="63"/>
      <c r="H89" s="92"/>
      <c r="I89" s="64"/>
      <c r="J89" s="64"/>
      <c r="K89" s="64"/>
      <c r="L89" s="159"/>
      <c r="M89" s="159"/>
      <c r="S89" s="64"/>
      <c r="T89" s="64"/>
      <c r="U89" s="64"/>
      <c r="V89" s="64"/>
      <c r="X89" s="92"/>
      <c r="Y89" s="64">
        <v>0</v>
      </c>
    </row>
    <row r="90" spans="1:25" hidden="1">
      <c r="B90" s="4"/>
      <c r="C90" s="36">
        <v>318600</v>
      </c>
      <c r="D90" s="36">
        <v>120833</v>
      </c>
      <c r="E90" s="39"/>
      <c r="F90" s="39"/>
    </row>
    <row r="91" spans="1:25" hidden="1">
      <c r="B91" s="14"/>
      <c r="C91" s="39"/>
      <c r="D91" s="39"/>
      <c r="E91" s="39"/>
      <c r="F91" s="39"/>
    </row>
    <row r="92" spans="1:25" hidden="1">
      <c r="B92" s="29" t="s">
        <v>24</v>
      </c>
      <c r="C92" s="30"/>
      <c r="D92" s="29" t="s">
        <v>25</v>
      </c>
      <c r="E92" s="42"/>
      <c r="F92" s="42"/>
      <c r="G92" s="73"/>
      <c r="H92" s="87"/>
      <c r="X92" s="87"/>
    </row>
    <row r="93" spans="1:25" hidden="1">
      <c r="A93" s="32" t="s">
        <v>35</v>
      </c>
      <c r="B93" s="22" t="s">
        <v>26</v>
      </c>
      <c r="C93" s="33" t="s">
        <v>27</v>
      </c>
      <c r="D93" s="22" t="s">
        <v>26</v>
      </c>
      <c r="E93" s="58"/>
      <c r="F93" s="58"/>
      <c r="G93" s="74" t="s">
        <v>27</v>
      </c>
      <c r="H93" s="88"/>
      <c r="X93" s="88"/>
    </row>
    <row r="94" spans="1:25" hidden="1">
      <c r="B94" s="34">
        <v>0</v>
      </c>
      <c r="C94" s="35">
        <v>0</v>
      </c>
      <c r="D94" s="34">
        <v>0</v>
      </c>
      <c r="E94" s="34"/>
      <c r="F94" s="34"/>
      <c r="G94" s="75">
        <v>0</v>
      </c>
      <c r="H94" s="89" t="s">
        <v>28</v>
      </c>
      <c r="X94" s="89" t="s">
        <v>28</v>
      </c>
    </row>
    <row r="95" spans="1:25" hidden="1">
      <c r="B95" s="19" t="s">
        <v>29</v>
      </c>
      <c r="C95" s="36">
        <v>0</v>
      </c>
      <c r="D95" s="19" t="s">
        <v>29</v>
      </c>
      <c r="E95" s="59"/>
      <c r="F95" s="59"/>
      <c r="G95" s="76">
        <v>0</v>
      </c>
      <c r="H95" s="90"/>
      <c r="X95" s="90"/>
    </row>
    <row r="96" spans="1:25" ht="14.25" hidden="1" thickBot="1">
      <c r="B96" s="37" t="s">
        <v>30</v>
      </c>
      <c r="C96" s="2"/>
      <c r="D96" s="38"/>
      <c r="E96" s="14"/>
      <c r="F96" s="14"/>
      <c r="G96" s="77" t="s">
        <v>31</v>
      </c>
      <c r="H96" s="91">
        <v>0</v>
      </c>
      <c r="X96" s="91">
        <v>0</v>
      </c>
      <c r="Y96" s="132" t="s">
        <v>36</v>
      </c>
    </row>
    <row r="97" spans="1:25" hidden="1">
      <c r="B97" s="10"/>
      <c r="C97" s="2" t="s">
        <v>33</v>
      </c>
      <c r="D97" s="2" t="s">
        <v>34</v>
      </c>
      <c r="E97" s="14"/>
      <c r="F97" s="14"/>
      <c r="G97" s="63"/>
      <c r="H97" s="92"/>
      <c r="I97" s="64"/>
      <c r="J97" s="64"/>
      <c r="K97" s="64"/>
      <c r="L97" s="159"/>
      <c r="M97" s="159"/>
      <c r="S97" s="64"/>
      <c r="T97" s="64"/>
      <c r="U97" s="64"/>
      <c r="V97" s="64"/>
      <c r="X97" s="92"/>
      <c r="Y97" s="64">
        <v>0</v>
      </c>
    </row>
    <row r="98" spans="1:25" hidden="1">
      <c r="B98" s="4"/>
      <c r="C98" s="36">
        <v>318600</v>
      </c>
      <c r="D98" s="36">
        <v>120833</v>
      </c>
      <c r="E98" s="39"/>
      <c r="F98" s="39"/>
    </row>
    <row r="99" spans="1:25" hidden="1">
      <c r="B99" s="14"/>
      <c r="C99" s="39"/>
      <c r="D99" s="39"/>
      <c r="E99" s="39"/>
      <c r="F99" s="39"/>
    </row>
    <row r="100" spans="1:25" hidden="1">
      <c r="B100" t="s">
        <v>37</v>
      </c>
      <c r="D100" s="40">
        <v>70337.78</v>
      </c>
      <c r="E100" s="40"/>
      <c r="F100" s="40"/>
    </row>
    <row r="101" spans="1:25" hidden="1">
      <c r="B101" t="s">
        <v>38</v>
      </c>
      <c r="D101" s="40">
        <v>63978.78</v>
      </c>
      <c r="E101" s="40"/>
      <c r="F101" s="40"/>
    </row>
    <row r="102" spans="1:25" hidden="1"/>
    <row r="103" spans="1:25" hidden="1"/>
    <row r="104" spans="1:25" hidden="1"/>
    <row r="105" spans="1:25" hidden="1"/>
    <row r="106" spans="1:25" hidden="1">
      <c r="A106" t="s">
        <v>39</v>
      </c>
    </row>
    <row r="107" spans="1:25" hidden="1"/>
    <row r="108" spans="1:25" hidden="1">
      <c r="A108" t="s">
        <v>0</v>
      </c>
    </row>
    <row r="109" spans="1:25" hidden="1">
      <c r="D109" s="6" t="s">
        <v>6</v>
      </c>
      <c r="E109" s="6"/>
      <c r="F109" s="6"/>
      <c r="G109" s="6" t="s">
        <v>7</v>
      </c>
    </row>
    <row r="110" spans="1:25" hidden="1">
      <c r="B110" s="1" t="s">
        <v>13</v>
      </c>
      <c r="C110" s="2" t="s">
        <v>15</v>
      </c>
      <c r="D110" s="19">
        <v>481.23</v>
      </c>
      <c r="E110" s="19"/>
      <c r="F110" s="19"/>
      <c r="G110" s="71">
        <v>33600</v>
      </c>
    </row>
    <row r="111" spans="1:25" hidden="1">
      <c r="B111" s="22"/>
      <c r="C111" s="23"/>
      <c r="D111" s="24">
        <v>481.23</v>
      </c>
      <c r="E111" s="24"/>
      <c r="F111" s="24"/>
      <c r="G111" s="72">
        <v>33600</v>
      </c>
    </row>
    <row r="112" spans="1:25" hidden="1"/>
    <row r="113" spans="1:25" hidden="1">
      <c r="A113" t="s">
        <v>40</v>
      </c>
      <c r="C113" s="28">
        <v>3087</v>
      </c>
      <c r="D113" t="s">
        <v>5</v>
      </c>
    </row>
    <row r="114" spans="1:25" hidden="1"/>
    <row r="115" spans="1:25" hidden="1">
      <c r="B115" s="29" t="s">
        <v>24</v>
      </c>
      <c r="C115" s="30"/>
      <c r="D115" s="29" t="s">
        <v>25</v>
      </c>
      <c r="E115" s="42"/>
      <c r="F115" s="42"/>
      <c r="G115" s="73"/>
      <c r="H115" s="87"/>
      <c r="X115" s="87"/>
    </row>
    <row r="116" spans="1:25" hidden="1">
      <c r="A116" s="32" t="s">
        <v>35</v>
      </c>
      <c r="B116" s="22" t="s">
        <v>26</v>
      </c>
      <c r="C116" s="33" t="s">
        <v>27</v>
      </c>
      <c r="D116" s="22" t="s">
        <v>26</v>
      </c>
      <c r="E116" s="58"/>
      <c r="F116" s="58"/>
      <c r="G116" s="74" t="s">
        <v>27</v>
      </c>
      <c r="H116" s="88"/>
      <c r="X116" s="88"/>
    </row>
    <row r="117" spans="1:25" hidden="1">
      <c r="B117" s="34">
        <v>6.841700150331728E-3</v>
      </c>
      <c r="C117" s="35">
        <v>2179.7656678956887</v>
      </c>
      <c r="D117" s="34">
        <v>7.5217126678564367E-3</v>
      </c>
      <c r="E117" s="34"/>
      <c r="F117" s="34"/>
      <c r="G117" s="75">
        <v>908.87110679509681</v>
      </c>
      <c r="H117" s="89" t="s">
        <v>28</v>
      </c>
      <c r="X117" s="89" t="s">
        <v>28</v>
      </c>
    </row>
    <row r="118" spans="1:25" hidden="1">
      <c r="B118" s="19" t="s">
        <v>29</v>
      </c>
      <c r="C118" s="36">
        <v>2179</v>
      </c>
      <c r="D118" s="19" t="s">
        <v>29</v>
      </c>
      <c r="E118" s="59"/>
      <c r="F118" s="59"/>
      <c r="G118" s="76">
        <v>908</v>
      </c>
      <c r="H118" s="90"/>
      <c r="X118" s="90"/>
    </row>
    <row r="119" spans="1:25" ht="14.25" hidden="1" thickBot="1">
      <c r="B119" s="37" t="s">
        <v>30</v>
      </c>
      <c r="C119" s="2"/>
      <c r="D119" s="38"/>
      <c r="E119" s="14"/>
      <c r="F119" s="14"/>
      <c r="G119" s="77" t="s">
        <v>31</v>
      </c>
      <c r="H119" s="91">
        <v>3087</v>
      </c>
      <c r="I119" s="65"/>
      <c r="J119" s="65"/>
      <c r="K119" s="65"/>
      <c r="L119" s="160"/>
      <c r="M119" s="160"/>
      <c r="S119" s="65"/>
      <c r="T119" s="65"/>
      <c r="U119" s="65"/>
      <c r="V119" s="65"/>
      <c r="X119" s="91">
        <v>3087</v>
      </c>
      <c r="Y119" s="65"/>
    </row>
    <row r="120" spans="1:25" hidden="1">
      <c r="B120" s="10"/>
      <c r="C120" s="2" t="s">
        <v>33</v>
      </c>
      <c r="D120" s="2" t="s">
        <v>34</v>
      </c>
      <c r="E120" s="14"/>
      <c r="F120" s="14"/>
      <c r="G120" s="63"/>
      <c r="H120" s="92"/>
      <c r="I120" s="66"/>
      <c r="J120" s="66"/>
      <c r="K120" s="66"/>
      <c r="L120" s="161"/>
      <c r="M120" s="161"/>
      <c r="S120" s="66"/>
      <c r="T120" s="66"/>
      <c r="U120" s="66"/>
      <c r="V120" s="66"/>
      <c r="X120" s="92"/>
      <c r="Y120" s="66"/>
    </row>
    <row r="121" spans="1:25" hidden="1">
      <c r="B121" s="4"/>
      <c r="C121" s="36">
        <v>318600</v>
      </c>
      <c r="D121" s="36">
        <v>120833</v>
      </c>
      <c r="E121" s="39"/>
      <c r="F121" s="39"/>
    </row>
    <row r="122" spans="1:25" hidden="1">
      <c r="B122" s="14"/>
      <c r="C122" s="39"/>
      <c r="D122" s="39"/>
      <c r="E122" s="39"/>
      <c r="F122" s="39"/>
    </row>
    <row r="123" spans="1:25" hidden="1">
      <c r="B123" t="s">
        <v>37</v>
      </c>
      <c r="D123" s="40">
        <v>70337.78</v>
      </c>
      <c r="E123" s="40"/>
      <c r="F123" s="40"/>
    </row>
    <row r="124" spans="1:25" hidden="1">
      <c r="B124" t="s">
        <v>38</v>
      </c>
      <c r="D124" s="40">
        <v>63978.78</v>
      </c>
      <c r="E124" s="40"/>
      <c r="F124" s="40"/>
    </row>
    <row r="125" spans="1:25" hidden="1"/>
    <row r="126" spans="1:25" hidden="1"/>
    <row r="127" spans="1:25" hidden="1"/>
    <row r="128" spans="1:25" ht="42.75" customHeight="1">
      <c r="A128" s="248" t="s">
        <v>112</v>
      </c>
      <c r="B128" s="248"/>
      <c r="C128" s="248"/>
      <c r="D128" s="248"/>
      <c r="E128" s="248"/>
      <c r="F128" s="248"/>
      <c r="G128" s="248"/>
      <c r="H128" s="248"/>
      <c r="I128" s="248"/>
      <c r="J128" s="248"/>
      <c r="K128" s="248"/>
      <c r="L128" s="248"/>
      <c r="M128" s="248"/>
      <c r="S128"/>
      <c r="V128" s="122"/>
      <c r="X128"/>
      <c r="Y128"/>
    </row>
    <row r="129" spans="6:25" ht="20.25" customHeight="1" thickBot="1"/>
    <row r="130" spans="6:25" ht="27.75" customHeight="1" thickTop="1">
      <c r="F130" s="186"/>
      <c r="G130" s="189"/>
      <c r="H130" s="187" t="s">
        <v>107</v>
      </c>
      <c r="I130" s="231" t="s">
        <v>106</v>
      </c>
      <c r="J130" s="232"/>
      <c r="K130" s="233"/>
      <c r="L130" s="237" t="s">
        <v>92</v>
      </c>
      <c r="M130" s="238"/>
      <c r="S130"/>
      <c r="X130"/>
      <c r="Y130"/>
    </row>
    <row r="131" spans="6:25" ht="34.5" customHeight="1" thickBot="1">
      <c r="G131" s="185" t="s">
        <v>109</v>
      </c>
      <c r="H131" s="188">
        <f>L60+L73</f>
        <v>0</v>
      </c>
      <c r="I131" s="234">
        <f>M60+M73</f>
        <v>0</v>
      </c>
      <c r="J131" s="235"/>
      <c r="K131" s="236"/>
      <c r="L131" s="250">
        <f>H131+I131</f>
        <v>0</v>
      </c>
      <c r="M131" s="251"/>
      <c r="S131" s="193"/>
      <c r="T131" s="111"/>
      <c r="U131" s="111"/>
      <c r="V131" s="111"/>
      <c r="W131" s="14"/>
      <c r="X131" s="228"/>
      <c r="Y131" s="228"/>
    </row>
    <row r="132" spans="6:25" ht="30" customHeight="1" thickTop="1"/>
    <row r="133" spans="6:25" ht="30" customHeight="1"/>
    <row r="134" spans="6:25" ht="30" customHeight="1"/>
    <row r="135" spans="6:25" ht="30" customHeight="1"/>
    <row r="158" spans="7:14">
      <c r="G158" s="85"/>
      <c r="N158" s="85"/>
    </row>
    <row r="161" spans="1:25" hidden="1"/>
    <row r="162" spans="1:25" hidden="1"/>
    <row r="163" spans="1:25" hidden="1">
      <c r="A163" t="s">
        <v>41</v>
      </c>
    </row>
    <row r="164" spans="1:25" hidden="1"/>
    <row r="165" spans="1:25" hidden="1"/>
    <row r="166" spans="1:25" hidden="1">
      <c r="A166" t="s">
        <v>0</v>
      </c>
    </row>
    <row r="167" spans="1:25" hidden="1"/>
    <row r="168" spans="1:25" hidden="1">
      <c r="A168" s="7" t="s">
        <v>42</v>
      </c>
      <c r="B168" s="8">
        <v>301</v>
      </c>
      <c r="C168" s="8" t="s">
        <v>1</v>
      </c>
      <c r="D168" s="9">
        <v>143.34</v>
      </c>
      <c r="E168" s="60"/>
      <c r="F168" s="60"/>
      <c r="H168" s="89" t="s">
        <v>13</v>
      </c>
      <c r="I168" s="45"/>
      <c r="J168" s="45"/>
      <c r="K168" s="45"/>
      <c r="L168" s="162"/>
      <c r="M168" s="162"/>
      <c r="N168" s="45">
        <v>663.78</v>
      </c>
      <c r="S168" s="45"/>
      <c r="T168" s="45"/>
      <c r="U168" s="45"/>
      <c r="V168" s="45"/>
      <c r="X168" s="89" t="s">
        <v>13</v>
      </c>
      <c r="Y168" s="45" t="s">
        <v>14</v>
      </c>
    </row>
    <row r="169" spans="1:25" hidden="1">
      <c r="A169" s="10"/>
      <c r="B169" s="11">
        <v>302</v>
      </c>
      <c r="C169" s="11" t="s">
        <v>1</v>
      </c>
      <c r="D169" s="12">
        <v>143.34</v>
      </c>
      <c r="E169" s="60"/>
      <c r="F169" s="60"/>
      <c r="G169" s="78">
        <v>286.68</v>
      </c>
      <c r="H169" s="90"/>
      <c r="I169" s="67"/>
      <c r="J169" s="67"/>
      <c r="K169" s="67"/>
      <c r="L169" s="163"/>
      <c r="M169" s="163"/>
      <c r="N169" s="67" t="s">
        <v>43</v>
      </c>
      <c r="S169" s="67"/>
      <c r="T169" s="67"/>
      <c r="U169" s="67"/>
      <c r="V169" s="67"/>
      <c r="X169" s="90"/>
      <c r="Y169" s="67" t="s">
        <v>15</v>
      </c>
    </row>
    <row r="170" spans="1:25" hidden="1">
      <c r="A170" s="7" t="s">
        <v>44</v>
      </c>
      <c r="B170" s="8">
        <v>201</v>
      </c>
      <c r="C170" s="8" t="s">
        <v>1</v>
      </c>
      <c r="D170" s="9">
        <v>144.57</v>
      </c>
      <c r="E170" s="60"/>
      <c r="F170" s="60"/>
      <c r="G170" s="78"/>
      <c r="H170" s="90"/>
      <c r="I170" s="67"/>
      <c r="J170" s="67"/>
      <c r="K170" s="67"/>
      <c r="L170" s="163"/>
      <c r="M170" s="163"/>
      <c r="N170" s="67">
        <v>167.67</v>
      </c>
      <c r="S170" s="67"/>
      <c r="T170" s="67"/>
      <c r="U170" s="67"/>
      <c r="V170" s="67"/>
      <c r="X170" s="90"/>
      <c r="Y170" s="67" t="s">
        <v>45</v>
      </c>
    </row>
    <row r="171" spans="1:25" hidden="1">
      <c r="A171" s="4"/>
      <c r="B171" s="11">
        <v>202</v>
      </c>
      <c r="C171" s="11" t="s">
        <v>2</v>
      </c>
      <c r="D171" s="12">
        <v>321</v>
      </c>
      <c r="E171" s="60"/>
      <c r="F171" s="60"/>
      <c r="G171" s="78">
        <v>465.57</v>
      </c>
      <c r="H171" s="93"/>
      <c r="I171" s="46"/>
      <c r="J171" s="46"/>
      <c r="K171" s="46"/>
      <c r="L171" s="164"/>
      <c r="M171" s="164"/>
      <c r="N171" s="46">
        <v>131.28</v>
      </c>
      <c r="S171" s="46"/>
      <c r="T171" s="46"/>
      <c r="U171" s="46"/>
      <c r="V171" s="46"/>
      <c r="X171" s="93"/>
      <c r="Y171" s="46" t="s">
        <v>46</v>
      </c>
    </row>
    <row r="172" spans="1:25" hidden="1">
      <c r="A172" s="13" t="s">
        <v>47</v>
      </c>
      <c r="B172" s="2">
        <v>301</v>
      </c>
      <c r="C172" s="2" t="s">
        <v>2</v>
      </c>
      <c r="D172" s="3">
        <v>224.9</v>
      </c>
      <c r="E172" s="60"/>
      <c r="F172" s="60"/>
      <c r="G172" s="78"/>
      <c r="H172" s="88"/>
      <c r="I172" s="109"/>
      <c r="J172" s="109"/>
      <c r="K172" s="109"/>
      <c r="L172" s="165"/>
      <c r="M172" s="165"/>
      <c r="N172" s="6">
        <v>962.7299999999999</v>
      </c>
      <c r="S172" s="131"/>
      <c r="T172" s="172"/>
      <c r="U172" s="172"/>
      <c r="V172" s="131"/>
      <c r="X172" s="88"/>
      <c r="Y172" s="131"/>
    </row>
    <row r="173" spans="1:25" hidden="1">
      <c r="A173" s="226" t="s">
        <v>3</v>
      </c>
      <c r="B173" s="227"/>
      <c r="C173" s="2"/>
      <c r="D173" s="41">
        <v>977.15</v>
      </c>
      <c r="E173" s="61"/>
      <c r="F173" s="61"/>
      <c r="H173" s="94"/>
      <c r="I173" s="68"/>
      <c r="J173" s="68"/>
      <c r="K173" s="68"/>
      <c r="L173" s="166"/>
      <c r="M173" s="166"/>
      <c r="N173" s="68"/>
      <c r="S173" s="68"/>
      <c r="T173" s="68"/>
      <c r="U173" s="68"/>
      <c r="V173" s="68"/>
      <c r="X173" s="94"/>
      <c r="Y173" s="68"/>
    </row>
    <row r="174" spans="1:25" hidden="1"/>
    <row r="175" spans="1:25" hidden="1">
      <c r="A175" t="s">
        <v>4</v>
      </c>
    </row>
    <row r="176" spans="1:25" hidden="1">
      <c r="B176" t="s">
        <v>48</v>
      </c>
      <c r="G176" s="62" t="s">
        <v>49</v>
      </c>
    </row>
    <row r="177" spans="1:25" hidden="1"/>
    <row r="178" spans="1:25" hidden="1">
      <c r="A178" t="s">
        <v>50</v>
      </c>
    </row>
    <row r="179" spans="1:25" hidden="1"/>
    <row r="180" spans="1:25" hidden="1">
      <c r="B180" s="29" t="s">
        <v>24</v>
      </c>
      <c r="C180" s="30"/>
      <c r="D180" s="29" t="s">
        <v>25</v>
      </c>
      <c r="E180" s="42"/>
      <c r="F180" s="42"/>
      <c r="G180" s="73"/>
      <c r="H180" s="87"/>
      <c r="X180" s="87"/>
    </row>
    <row r="181" spans="1:25" hidden="1">
      <c r="B181" s="34">
        <v>4.136923286461415E-2</v>
      </c>
      <c r="C181" s="35">
        <v>14795.499287864928</v>
      </c>
      <c r="D181" s="34">
        <v>4.5481017299798462E-2</v>
      </c>
      <c r="E181" s="34"/>
      <c r="F181" s="34"/>
      <c r="G181" s="75">
        <v>5837.3066463599334</v>
      </c>
      <c r="H181" s="89" t="s">
        <v>28</v>
      </c>
      <c r="X181" s="89" t="s">
        <v>28</v>
      </c>
    </row>
    <row r="182" spans="1:25" hidden="1">
      <c r="B182" s="2" t="s">
        <v>29</v>
      </c>
      <c r="C182" s="36">
        <v>14795</v>
      </c>
      <c r="D182" s="2"/>
      <c r="E182" s="1"/>
      <c r="F182" s="1"/>
      <c r="G182" s="76">
        <v>5837</v>
      </c>
      <c r="H182" s="90">
        <v>20632</v>
      </c>
      <c r="X182" s="90">
        <v>20632</v>
      </c>
      <c r="Y182" s="132" t="s">
        <v>51</v>
      </c>
    </row>
    <row r="183" spans="1:25" ht="14.25" hidden="1" thickBot="1">
      <c r="B183" s="43" t="s">
        <v>52</v>
      </c>
      <c r="C183" s="2"/>
      <c r="D183" s="38"/>
      <c r="E183" s="14"/>
      <c r="F183" s="14"/>
      <c r="G183" s="77"/>
      <c r="H183" s="95"/>
      <c r="X183" s="95"/>
    </row>
    <row r="184" spans="1:25" hidden="1">
      <c r="B184" s="10"/>
      <c r="C184" s="2" t="s">
        <v>33</v>
      </c>
      <c r="D184" s="2" t="s">
        <v>34</v>
      </c>
      <c r="E184" s="14"/>
      <c r="F184" s="14"/>
    </row>
    <row r="185" spans="1:25" hidden="1">
      <c r="B185" s="4"/>
      <c r="C185" s="36">
        <v>357645</v>
      </c>
      <c r="D185" s="36">
        <v>128346</v>
      </c>
      <c r="E185" s="39"/>
      <c r="F185" s="39"/>
    </row>
    <row r="186" spans="1:25" hidden="1">
      <c r="B186" t="s">
        <v>37</v>
      </c>
      <c r="D186" s="40">
        <v>70337.78</v>
      </c>
      <c r="E186" s="40"/>
      <c r="F186" s="40"/>
    </row>
    <row r="187" spans="1:25" hidden="1">
      <c r="B187" t="s">
        <v>38</v>
      </c>
      <c r="D187" s="40">
        <v>63978.78</v>
      </c>
      <c r="E187" s="40"/>
      <c r="F187" s="40"/>
      <c r="H187" s="83" t="s">
        <v>53</v>
      </c>
      <c r="I187" s="69"/>
      <c r="J187" s="69"/>
      <c r="K187" s="69"/>
      <c r="L187" s="167"/>
      <c r="M187" s="167"/>
      <c r="N187" s="62" t="s">
        <v>54</v>
      </c>
      <c r="P187" t="s">
        <v>55</v>
      </c>
      <c r="S187" s="69"/>
      <c r="T187" s="69"/>
      <c r="U187" s="69"/>
      <c r="V187" s="69"/>
      <c r="X187" s="83" t="s">
        <v>53</v>
      </c>
      <c r="Y187" s="69">
        <v>1939.8799999999999</v>
      </c>
    </row>
    <row r="188" spans="1:25" hidden="1">
      <c r="P188" t="s">
        <v>56</v>
      </c>
      <c r="Y188" s="132">
        <v>969.94</v>
      </c>
    </row>
    <row r="189" spans="1:25" hidden="1">
      <c r="H189" s="83" t="s">
        <v>28</v>
      </c>
      <c r="I189" s="69"/>
      <c r="J189" s="69"/>
      <c r="K189" s="69"/>
      <c r="L189" s="167"/>
      <c r="M189" s="167"/>
      <c r="S189" s="69"/>
      <c r="T189" s="69"/>
      <c r="U189" s="69"/>
      <c r="V189" s="69"/>
      <c r="X189" s="83" t="s">
        <v>28</v>
      </c>
      <c r="Y189" s="69">
        <v>2909.8199999999997</v>
      </c>
    </row>
    <row r="190" spans="1:25" hidden="1"/>
    <row r="191" spans="1:25" hidden="1"/>
    <row r="192" spans="1:25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</sheetData>
  <mergeCells count="51">
    <mergeCell ref="I7:J7"/>
    <mergeCell ref="A173:B173"/>
    <mergeCell ref="F73:G73"/>
    <mergeCell ref="A128:M128"/>
    <mergeCell ref="B73:C73"/>
    <mergeCell ref="L131:M131"/>
    <mergeCell ref="L7:M7"/>
    <mergeCell ref="H7:H8"/>
    <mergeCell ref="H47:H48"/>
    <mergeCell ref="H63:H64"/>
    <mergeCell ref="D63:D64"/>
    <mergeCell ref="E63:E64"/>
    <mergeCell ref="I63:J63"/>
    <mergeCell ref="K63:K64"/>
    <mergeCell ref="B47:B48"/>
    <mergeCell ref="C47:C48"/>
    <mergeCell ref="A2:K2"/>
    <mergeCell ref="D47:D48"/>
    <mergeCell ref="E47:E48"/>
    <mergeCell ref="G47:G48"/>
    <mergeCell ref="K47:K48"/>
    <mergeCell ref="A7:A8"/>
    <mergeCell ref="B7:B8"/>
    <mergeCell ref="C7:C8"/>
    <mergeCell ref="A47:A48"/>
    <mergeCell ref="D7:D8"/>
    <mergeCell ref="E7:E8"/>
    <mergeCell ref="G7:G8"/>
    <mergeCell ref="I47:J47"/>
    <mergeCell ref="A4:M4"/>
    <mergeCell ref="K7:K8"/>
    <mergeCell ref="I6:M6"/>
    <mergeCell ref="B63:B64"/>
    <mergeCell ref="A60:B60"/>
    <mergeCell ref="C63:C64"/>
    <mergeCell ref="X131:Y131"/>
    <mergeCell ref="L47:M47"/>
    <mergeCell ref="G63:G64"/>
    <mergeCell ref="L63:M63"/>
    <mergeCell ref="I130:K130"/>
    <mergeCell ref="I131:K131"/>
    <mergeCell ref="L130:M130"/>
    <mergeCell ref="V7:V8"/>
    <mergeCell ref="V47:V48"/>
    <mergeCell ref="V63:V64"/>
    <mergeCell ref="S7:T7"/>
    <mergeCell ref="U7:U8"/>
    <mergeCell ref="S47:T47"/>
    <mergeCell ref="U47:U48"/>
    <mergeCell ref="S63:T63"/>
    <mergeCell ref="U63:U64"/>
  </mergeCells>
  <phoneticPr fontId="5"/>
  <dataValidations count="2">
    <dataValidation type="list" allowBlank="1" showInputMessage="1" showErrorMessage="1" sqref="M2" xr:uid="{00000000-0002-0000-0000-000000000000}">
      <formula1>$T$2:$T$4</formula1>
    </dataValidation>
    <dataValidation type="list" allowBlank="1" showInputMessage="1" showErrorMessage="1" sqref="I12:K43 I49:K60 I65:K73" xr:uid="{00000000-0002-0000-0000-000001000000}">
      <formula1>$U$2:$U$3</formula1>
    </dataValidation>
  </dataValidations>
  <printOptions horizontalCentered="1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貸付施設一覧</vt:lpstr>
      <vt:lpstr>貸付施設一覧!Print_Area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kendai</dc:creator>
  <cp:lastModifiedBy>日比　大希</cp:lastModifiedBy>
  <cp:lastPrinted>2024-05-29T02:11:32Z</cp:lastPrinted>
  <dcterms:created xsi:type="dcterms:W3CDTF">2014-04-15T09:58:53Z</dcterms:created>
  <dcterms:modified xsi:type="dcterms:W3CDTF">2024-06-07T02:26:54Z</dcterms:modified>
</cp:coreProperties>
</file>